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user\Desktop\Curso Costos Online Oct 2020\"/>
    </mc:Choice>
  </mc:AlternateContent>
  <bookViews>
    <workbookView xWindow="0" yWindow="0" windowWidth="20490" windowHeight="7755"/>
  </bookViews>
  <sheets>
    <sheet name="EDR 2014-2016" sheetId="1" r:id="rId1"/>
    <sheet name="EDR VERT" sheetId="2" r:id="rId2"/>
    <sheet name="EDR HORIZ" sheetId="3" r:id="rId3"/>
    <sheet name="BG 2014-2016" sheetId="4" r:id="rId4"/>
    <sheet name="BG VERT" sheetId="5" r:id="rId5"/>
    <sheet name="BG HORIZ" sheetId="6" r:id="rId6"/>
    <sheet name="Razones Financieras" sheetId="7" r:id="rId7"/>
  </sheets>
  <calcPr calcId="152511"/>
</workbook>
</file>

<file path=xl/calcChain.xml><?xml version="1.0" encoding="utf-8"?>
<calcChain xmlns="http://schemas.openxmlformats.org/spreadsheetml/2006/main">
  <c r="C42" i="7" l="1"/>
  <c r="D42" i="7"/>
  <c r="B42" i="7"/>
  <c r="C33" i="7"/>
  <c r="C47" i="7" s="1"/>
  <c r="D33" i="7"/>
  <c r="D47" i="7" s="1"/>
  <c r="B33" i="7"/>
  <c r="B47" i="7" s="1"/>
  <c r="C20" i="7"/>
  <c r="D20" i="7"/>
  <c r="B20" i="7"/>
  <c r="C14" i="7"/>
  <c r="D14" i="7"/>
  <c r="B14" i="7"/>
  <c r="B4" i="7"/>
  <c r="B9" i="7" s="1"/>
  <c r="H4" i="6"/>
  <c r="H6" i="6"/>
  <c r="H8" i="6"/>
  <c r="H12" i="6"/>
  <c r="H14" i="6"/>
  <c r="H16" i="6"/>
  <c r="H18" i="6"/>
  <c r="H22" i="6"/>
  <c r="H24" i="6"/>
  <c r="H26" i="6"/>
  <c r="H30" i="6"/>
  <c r="H32" i="6"/>
  <c r="H36" i="6"/>
  <c r="H3" i="6"/>
  <c r="G4" i="6"/>
  <c r="G5" i="6"/>
  <c r="H5" i="6" s="1"/>
  <c r="G6" i="6"/>
  <c r="G7" i="6"/>
  <c r="H7" i="6" s="1"/>
  <c r="G8" i="6"/>
  <c r="G9" i="6"/>
  <c r="H9" i="6" s="1"/>
  <c r="G11" i="6"/>
  <c r="H11" i="6" s="1"/>
  <c r="G12" i="6"/>
  <c r="G13" i="6"/>
  <c r="H13" i="6" s="1"/>
  <c r="G14" i="6"/>
  <c r="G15" i="6"/>
  <c r="H15" i="6" s="1"/>
  <c r="G16" i="6"/>
  <c r="G17" i="6"/>
  <c r="H17" i="6" s="1"/>
  <c r="G18" i="6"/>
  <c r="G21" i="6"/>
  <c r="H21" i="6" s="1"/>
  <c r="G22" i="6"/>
  <c r="G23" i="6"/>
  <c r="H23" i="6" s="1"/>
  <c r="G24" i="6"/>
  <c r="G25" i="6"/>
  <c r="H25" i="6" s="1"/>
  <c r="G26" i="6"/>
  <c r="G27" i="6"/>
  <c r="H27" i="6" s="1"/>
  <c r="G29" i="6"/>
  <c r="H29" i="6" s="1"/>
  <c r="G30" i="6"/>
  <c r="G31" i="6"/>
  <c r="H31" i="6" s="1"/>
  <c r="G32" i="6"/>
  <c r="G33" i="6"/>
  <c r="H33" i="6" s="1"/>
  <c r="G36" i="6"/>
  <c r="G3" i="6"/>
  <c r="E4" i="6"/>
  <c r="E6" i="6"/>
  <c r="E8" i="6"/>
  <c r="E12" i="6"/>
  <c r="E14" i="6"/>
  <c r="E16" i="6"/>
  <c r="E18" i="6"/>
  <c r="E22" i="6"/>
  <c r="E24" i="6"/>
  <c r="E26" i="6"/>
  <c r="E30" i="6"/>
  <c r="E32" i="6"/>
  <c r="E36" i="6"/>
  <c r="E3" i="6"/>
  <c r="D4" i="6"/>
  <c r="D5" i="6"/>
  <c r="E5" i="6" s="1"/>
  <c r="D6" i="6"/>
  <c r="D7" i="6"/>
  <c r="E7" i="6" s="1"/>
  <c r="D8" i="6"/>
  <c r="D9" i="6"/>
  <c r="E9" i="6" s="1"/>
  <c r="D11" i="6"/>
  <c r="E11" i="6" s="1"/>
  <c r="D12" i="6"/>
  <c r="D13" i="6"/>
  <c r="E13" i="6" s="1"/>
  <c r="D14" i="6"/>
  <c r="D15" i="6"/>
  <c r="E15" i="6" s="1"/>
  <c r="D16" i="6"/>
  <c r="D17" i="6"/>
  <c r="E17" i="6" s="1"/>
  <c r="D18" i="6"/>
  <c r="D21" i="6"/>
  <c r="E21" i="6" s="1"/>
  <c r="D22" i="6"/>
  <c r="D23" i="6"/>
  <c r="E23" i="6" s="1"/>
  <c r="D24" i="6"/>
  <c r="D25" i="6"/>
  <c r="E25" i="6" s="1"/>
  <c r="D26" i="6"/>
  <c r="D27" i="6"/>
  <c r="E27" i="6" s="1"/>
  <c r="D29" i="6"/>
  <c r="E29" i="6" s="1"/>
  <c r="D30" i="6"/>
  <c r="D31" i="6"/>
  <c r="E31" i="6" s="1"/>
  <c r="D32" i="6"/>
  <c r="D33" i="6"/>
  <c r="E33" i="6" s="1"/>
  <c r="D36" i="6"/>
  <c r="D3" i="6"/>
  <c r="F34" i="6"/>
  <c r="G34" i="6" s="1"/>
  <c r="H34" i="6" s="1"/>
  <c r="C34" i="6"/>
  <c r="B34" i="6"/>
  <c r="F28" i="6"/>
  <c r="C28" i="6"/>
  <c r="B28" i="6"/>
  <c r="F19" i="6"/>
  <c r="G19" i="6" s="1"/>
  <c r="H19" i="6" s="1"/>
  <c r="C19" i="6"/>
  <c r="B19" i="6"/>
  <c r="D19" i="6" s="1"/>
  <c r="E19" i="6" s="1"/>
  <c r="F10" i="6"/>
  <c r="C10" i="6"/>
  <c r="B10" i="6"/>
  <c r="F33" i="5"/>
  <c r="D33" i="5"/>
  <c r="B33" i="5"/>
  <c r="F27" i="5"/>
  <c r="D27" i="5"/>
  <c r="B27" i="5"/>
  <c r="B34" i="5" s="1"/>
  <c r="F18" i="5"/>
  <c r="D18" i="5"/>
  <c r="B18" i="5"/>
  <c r="F9" i="5"/>
  <c r="F19" i="5" s="1"/>
  <c r="D9" i="5"/>
  <c r="B9" i="5"/>
  <c r="B19" i="5" s="1"/>
  <c r="C34" i="4"/>
  <c r="C33" i="4"/>
  <c r="D33" i="4"/>
  <c r="B33" i="4"/>
  <c r="C27" i="4"/>
  <c r="C4" i="7" s="1"/>
  <c r="C9" i="7" s="1"/>
  <c r="D27" i="4"/>
  <c r="D4" i="7" s="1"/>
  <c r="D9" i="7" s="1"/>
  <c r="B27" i="4"/>
  <c r="B34" i="4" s="1"/>
  <c r="D19" i="4"/>
  <c r="D43" i="7" s="1"/>
  <c r="C18" i="4"/>
  <c r="D18" i="4"/>
  <c r="B18" i="4"/>
  <c r="C9" i="4"/>
  <c r="C3" i="7" s="1"/>
  <c r="C13" i="7" s="1"/>
  <c r="C15" i="7" s="1"/>
  <c r="D9" i="4"/>
  <c r="D3" i="7" s="1"/>
  <c r="D13" i="7" s="1"/>
  <c r="D15" i="7" s="1"/>
  <c r="B9" i="4"/>
  <c r="B3" i="7" s="1"/>
  <c r="B13" i="7" s="1"/>
  <c r="B15" i="7" s="1"/>
  <c r="G4" i="3"/>
  <c r="H4" i="3" s="1"/>
  <c r="G6" i="3"/>
  <c r="H6" i="3" s="1"/>
  <c r="G7" i="3"/>
  <c r="H7" i="3" s="1"/>
  <c r="G10" i="3"/>
  <c r="H10" i="3" s="1"/>
  <c r="G12" i="3"/>
  <c r="H12" i="3" s="1"/>
  <c r="G13" i="3"/>
  <c r="H13" i="3" s="1"/>
  <c r="G14" i="3"/>
  <c r="H14" i="3" s="1"/>
  <c r="G16" i="3"/>
  <c r="H16" i="3" s="1"/>
  <c r="G18" i="3"/>
  <c r="H18" i="3" s="1"/>
  <c r="G19" i="3"/>
  <c r="H19" i="3" s="1"/>
  <c r="H3" i="3"/>
  <c r="G3" i="3"/>
  <c r="D4" i="3"/>
  <c r="E4" i="3" s="1"/>
  <c r="D6" i="3"/>
  <c r="E6" i="3" s="1"/>
  <c r="D7" i="3"/>
  <c r="E7" i="3" s="1"/>
  <c r="D10" i="3"/>
  <c r="E10" i="3" s="1"/>
  <c r="D12" i="3"/>
  <c r="E12" i="3" s="1"/>
  <c r="D13" i="3"/>
  <c r="E13" i="3" s="1"/>
  <c r="D14" i="3"/>
  <c r="E14" i="3" s="1"/>
  <c r="D16" i="3"/>
  <c r="E16" i="3" s="1"/>
  <c r="D18" i="3"/>
  <c r="E18" i="3" s="1"/>
  <c r="D19" i="3"/>
  <c r="E19" i="3" s="1"/>
  <c r="E3" i="3"/>
  <c r="D3" i="3"/>
  <c r="F20" i="3"/>
  <c r="G20" i="3" s="1"/>
  <c r="H20" i="3" s="1"/>
  <c r="C20" i="3"/>
  <c r="B20" i="3"/>
  <c r="D20" i="3" s="1"/>
  <c r="E20" i="3" s="1"/>
  <c r="F15" i="3"/>
  <c r="C15" i="3"/>
  <c r="G15" i="3" s="1"/>
  <c r="H15" i="3" s="1"/>
  <c r="B15" i="3"/>
  <c r="F8" i="3"/>
  <c r="G8" i="3" s="1"/>
  <c r="H8" i="3" s="1"/>
  <c r="C8" i="3"/>
  <c r="D8" i="3" s="1"/>
  <c r="E8" i="3" s="1"/>
  <c r="B8" i="3"/>
  <c r="F5" i="3"/>
  <c r="C5" i="3"/>
  <c r="C9" i="3" s="1"/>
  <c r="B5" i="3"/>
  <c r="G4" i="2"/>
  <c r="G5" i="2"/>
  <c r="G6" i="2"/>
  <c r="G9" i="2"/>
  <c r="G11" i="2"/>
  <c r="G12" i="2"/>
  <c r="G13" i="2"/>
  <c r="G14" i="2"/>
  <c r="G15" i="2"/>
  <c r="G17" i="2"/>
  <c r="G18" i="2"/>
  <c r="G3" i="2"/>
  <c r="E5" i="2"/>
  <c r="E6" i="2"/>
  <c r="E9" i="2"/>
  <c r="E11" i="2"/>
  <c r="E12" i="2"/>
  <c r="E13" i="2"/>
  <c r="E15" i="2"/>
  <c r="E17" i="2"/>
  <c r="E18" i="2"/>
  <c r="E3" i="2"/>
  <c r="C5" i="2"/>
  <c r="C6" i="2"/>
  <c r="C9" i="2"/>
  <c r="C11" i="2"/>
  <c r="C12" i="2"/>
  <c r="C13" i="2"/>
  <c r="C15" i="2"/>
  <c r="C17" i="2"/>
  <c r="C18" i="2"/>
  <c r="C3" i="2"/>
  <c r="F19" i="2"/>
  <c r="G19" i="2" s="1"/>
  <c r="D19" i="2"/>
  <c r="E19" i="2" s="1"/>
  <c r="B19" i="2"/>
  <c r="C19" i="2" s="1"/>
  <c r="F14" i="2"/>
  <c r="D14" i="2"/>
  <c r="E14" i="2" s="1"/>
  <c r="B14" i="2"/>
  <c r="C14" i="2" s="1"/>
  <c r="F7" i="2"/>
  <c r="G7" i="2" s="1"/>
  <c r="D7" i="2"/>
  <c r="E7" i="2" s="1"/>
  <c r="B7" i="2"/>
  <c r="C7" i="2" s="1"/>
  <c r="F4" i="2"/>
  <c r="D4" i="2"/>
  <c r="D8" i="2" s="1"/>
  <c r="D10" i="2" s="1"/>
  <c r="D16" i="2" s="1"/>
  <c r="D20" i="2" s="1"/>
  <c r="E20" i="2" s="1"/>
  <c r="B4" i="2"/>
  <c r="C19" i="1"/>
  <c r="D19" i="1"/>
  <c r="C14" i="1"/>
  <c r="D14" i="1"/>
  <c r="C7" i="1"/>
  <c r="D7" i="1"/>
  <c r="D4" i="1"/>
  <c r="D8" i="1" s="1"/>
  <c r="D10" i="1" s="1"/>
  <c r="D16" i="1" s="1"/>
  <c r="C4" i="1"/>
  <c r="C8" i="1" s="1"/>
  <c r="C10" i="1" s="1"/>
  <c r="C16" i="1" s="1"/>
  <c r="B19" i="1"/>
  <c r="B14" i="1"/>
  <c r="B7" i="1"/>
  <c r="B4" i="1"/>
  <c r="B8" i="1" s="1"/>
  <c r="B10" i="1" s="1"/>
  <c r="B16" i="1" s="1"/>
  <c r="B32" i="7" l="1"/>
  <c r="B34" i="7" s="1"/>
  <c r="B20" i="1"/>
  <c r="C32" i="7"/>
  <c r="C34" i="7" s="1"/>
  <c r="C20" i="1"/>
  <c r="D9" i="3"/>
  <c r="E9" i="3" s="1"/>
  <c r="B36" i="4"/>
  <c r="B37" i="7"/>
  <c r="D20" i="1"/>
  <c r="D32" i="7"/>
  <c r="D34" i="7" s="1"/>
  <c r="D15" i="3"/>
  <c r="E15" i="3" s="1"/>
  <c r="D5" i="3"/>
  <c r="E5" i="3" s="1"/>
  <c r="G5" i="3"/>
  <c r="H5" i="3" s="1"/>
  <c r="C37" i="7"/>
  <c r="C36" i="4"/>
  <c r="C22" i="5"/>
  <c r="C24" i="5"/>
  <c r="C26" i="5"/>
  <c r="C28" i="5"/>
  <c r="C30" i="5"/>
  <c r="C32" i="5"/>
  <c r="C21" i="5"/>
  <c r="C25" i="5"/>
  <c r="C29" i="5"/>
  <c r="C20" i="5"/>
  <c r="C4" i="5"/>
  <c r="C6" i="5"/>
  <c r="C8" i="5"/>
  <c r="C10" i="5"/>
  <c r="C12" i="5"/>
  <c r="C14" i="5"/>
  <c r="C16" i="5"/>
  <c r="G22" i="5"/>
  <c r="G24" i="5"/>
  <c r="G26" i="5"/>
  <c r="G28" i="5"/>
  <c r="G30" i="5"/>
  <c r="G32" i="5"/>
  <c r="G23" i="5"/>
  <c r="G31" i="5"/>
  <c r="G35" i="5"/>
  <c r="G4" i="5"/>
  <c r="G6" i="5"/>
  <c r="G8" i="5"/>
  <c r="G10" i="5"/>
  <c r="G12" i="5"/>
  <c r="G14" i="5"/>
  <c r="G16" i="5"/>
  <c r="B36" i="5"/>
  <c r="C36" i="5" s="1"/>
  <c r="C34" i="5"/>
  <c r="F34" i="5"/>
  <c r="G27" i="5"/>
  <c r="C2" i="5"/>
  <c r="C15" i="5"/>
  <c r="C11" i="5"/>
  <c r="C7" i="5"/>
  <c r="C3" i="5"/>
  <c r="G17" i="5"/>
  <c r="G13" i="5"/>
  <c r="G9" i="5"/>
  <c r="G5" i="5"/>
  <c r="C35" i="5"/>
  <c r="C27" i="5"/>
  <c r="G20" i="5"/>
  <c r="G29" i="5"/>
  <c r="G21" i="5"/>
  <c r="C20" i="6"/>
  <c r="D20" i="6" s="1"/>
  <c r="E20" i="6" s="1"/>
  <c r="D10" i="6"/>
  <c r="E10" i="6" s="1"/>
  <c r="C35" i="6"/>
  <c r="D35" i="6" s="1"/>
  <c r="E35" i="6" s="1"/>
  <c r="D28" i="6"/>
  <c r="E28" i="6" s="1"/>
  <c r="B8" i="2"/>
  <c r="B10" i="2" s="1"/>
  <c r="B16" i="2" s="1"/>
  <c r="B20" i="2" s="1"/>
  <c r="C20" i="2" s="1"/>
  <c r="F8" i="2"/>
  <c r="B9" i="3"/>
  <c r="F9" i="3"/>
  <c r="G9" i="3" s="1"/>
  <c r="H9" i="3" s="1"/>
  <c r="C18" i="5"/>
  <c r="G18" i="5"/>
  <c r="C33" i="5"/>
  <c r="C17" i="5"/>
  <c r="C13" i="5"/>
  <c r="C9" i="5"/>
  <c r="C5" i="5"/>
  <c r="G2" i="5"/>
  <c r="G15" i="5"/>
  <c r="G11" i="5"/>
  <c r="G7" i="5"/>
  <c r="G3" i="5"/>
  <c r="C31" i="5"/>
  <c r="C23" i="5"/>
  <c r="G33" i="5"/>
  <c r="G25" i="5"/>
  <c r="D28" i="7"/>
  <c r="D38" i="7"/>
  <c r="D48" i="7" s="1"/>
  <c r="D49" i="7" s="1"/>
  <c r="B19" i="4"/>
  <c r="C19" i="4"/>
  <c r="D34" i="4"/>
  <c r="D19" i="5"/>
  <c r="D34" i="5"/>
  <c r="E27" i="5"/>
  <c r="D34" i="6"/>
  <c r="E34" i="6" s="1"/>
  <c r="B20" i="6"/>
  <c r="F20" i="6"/>
  <c r="G20" i="6" s="1"/>
  <c r="H20" i="6" s="1"/>
  <c r="B35" i="6"/>
  <c r="F35" i="6"/>
  <c r="G35" i="6" s="1"/>
  <c r="H35" i="6" s="1"/>
  <c r="G28" i="6"/>
  <c r="H28" i="6" s="1"/>
  <c r="G10" i="6"/>
  <c r="H10" i="6" s="1"/>
  <c r="D44" i="7"/>
  <c r="B16" i="7"/>
  <c r="B17" i="7" s="1"/>
  <c r="D16" i="7"/>
  <c r="D17" i="7" s="1"/>
  <c r="C16" i="7"/>
  <c r="C17" i="7" s="1"/>
  <c r="B21" i="7"/>
  <c r="B22" i="7" s="1"/>
  <c r="D21" i="7"/>
  <c r="D22" i="7" s="1"/>
  <c r="C21" i="7"/>
  <c r="C22" i="7" s="1"/>
  <c r="B25" i="7"/>
  <c r="B26" i="7"/>
  <c r="D25" i="7"/>
  <c r="C25" i="7"/>
  <c r="D26" i="7"/>
  <c r="C26" i="7"/>
  <c r="B5" i="7"/>
  <c r="D5" i="7"/>
  <c r="C5" i="7"/>
  <c r="B8" i="7"/>
  <c r="B10" i="7" s="1"/>
  <c r="D8" i="7"/>
  <c r="D10" i="7" s="1"/>
  <c r="C8" i="7"/>
  <c r="C10" i="7" s="1"/>
  <c r="B37" i="6"/>
  <c r="F37" i="6"/>
  <c r="B11" i="3"/>
  <c r="C11" i="3"/>
  <c r="D11" i="3" s="1"/>
  <c r="E11" i="3" s="1"/>
  <c r="C16" i="2"/>
  <c r="C10" i="2"/>
  <c r="C8" i="2"/>
  <c r="C4" i="2"/>
  <c r="E16" i="2"/>
  <c r="E10" i="2"/>
  <c r="E8" i="2"/>
  <c r="E4" i="2"/>
  <c r="E21" i="5" l="1"/>
  <c r="E23" i="5"/>
  <c r="E25" i="5"/>
  <c r="E29" i="5"/>
  <c r="E31" i="5"/>
  <c r="E35" i="5"/>
  <c r="E20" i="5"/>
  <c r="E22" i="5"/>
  <c r="E26" i="5"/>
  <c r="E30" i="5"/>
  <c r="E3" i="5"/>
  <c r="E5" i="5"/>
  <c r="E7" i="5"/>
  <c r="E11" i="5"/>
  <c r="E13" i="5"/>
  <c r="E15" i="5"/>
  <c r="E17" i="5"/>
  <c r="E2" i="5"/>
  <c r="E24" i="5"/>
  <c r="E32" i="5"/>
  <c r="E6" i="5"/>
  <c r="E10" i="5"/>
  <c r="E14" i="5"/>
  <c r="E28" i="5"/>
  <c r="E4" i="5"/>
  <c r="E8" i="5"/>
  <c r="E12" i="5"/>
  <c r="E16" i="5"/>
  <c r="C43" i="7"/>
  <c r="C44" i="7" s="1"/>
  <c r="C38" i="7"/>
  <c r="C48" i="7" s="1"/>
  <c r="C49" i="7" s="1"/>
  <c r="C28" i="7"/>
  <c r="F10" i="2"/>
  <c r="G8" i="2"/>
  <c r="C39" i="7"/>
  <c r="B39" i="7"/>
  <c r="F11" i="3"/>
  <c r="G11" i="3" s="1"/>
  <c r="H11" i="3" s="1"/>
  <c r="C37" i="6"/>
  <c r="D37" i="6" s="1"/>
  <c r="E37" i="6" s="1"/>
  <c r="E9" i="5"/>
  <c r="D36" i="5"/>
  <c r="E36" i="5" s="1"/>
  <c r="E34" i="5"/>
  <c r="D37" i="7"/>
  <c r="D39" i="7" s="1"/>
  <c r="D36" i="4"/>
  <c r="B43" i="7"/>
  <c r="B44" i="7" s="1"/>
  <c r="B38" i="7"/>
  <c r="B48" i="7" s="1"/>
  <c r="B49" i="7" s="1"/>
  <c r="B28" i="7"/>
  <c r="E33" i="5"/>
  <c r="F36" i="5"/>
  <c r="G36" i="5" s="1"/>
  <c r="G34" i="5"/>
  <c r="E18" i="5"/>
  <c r="C27" i="7"/>
  <c r="D27" i="7"/>
  <c r="D29" i="7" s="1"/>
  <c r="B27" i="7"/>
  <c r="F17" i="3"/>
  <c r="G17" i="3" s="1"/>
  <c r="H17" i="3" s="1"/>
  <c r="C17" i="3"/>
  <c r="B17" i="3"/>
  <c r="D17" i="3" l="1"/>
  <c r="E17" i="3" s="1"/>
  <c r="B29" i="7"/>
  <c r="C29" i="7"/>
  <c r="F16" i="2"/>
  <c r="G10" i="2"/>
  <c r="G37" i="6"/>
  <c r="H37" i="6" s="1"/>
  <c r="B21" i="3"/>
  <c r="C21" i="3"/>
  <c r="F21" i="3"/>
  <c r="G21" i="3" s="1"/>
  <c r="H21" i="3" s="1"/>
  <c r="D21" i="3" l="1"/>
  <c r="E21" i="3" s="1"/>
  <c r="F20" i="2"/>
  <c r="G20" i="2" s="1"/>
  <c r="G16" i="2"/>
</calcChain>
</file>

<file path=xl/sharedStrings.xml><?xml version="1.0" encoding="utf-8"?>
<sst xmlns="http://schemas.openxmlformats.org/spreadsheetml/2006/main" count="230" uniqueCount="90">
  <si>
    <t>Estado de Resultados</t>
  </si>
  <si>
    <t>Ventas Netas</t>
  </si>
  <si>
    <t>Costo de Ventas</t>
  </si>
  <si>
    <t>Utilidad Bruta</t>
  </si>
  <si>
    <t>Gasto de Administración</t>
  </si>
  <si>
    <t>Otros Gastos</t>
  </si>
  <si>
    <t>Utilidad de Operación</t>
  </si>
  <si>
    <t>Interes a Cargo</t>
  </si>
  <si>
    <t xml:space="preserve">Pérdida (Utilidad) Cambiaria </t>
  </si>
  <si>
    <t>Otros Ingresos Financieros</t>
  </si>
  <si>
    <t>Resultado Financiero Integral</t>
  </si>
  <si>
    <t>Utilidad antes de Impuestos</t>
  </si>
  <si>
    <t>Impuesto Causado</t>
  </si>
  <si>
    <t>Impuesto Diferido</t>
  </si>
  <si>
    <t>Impuesto a la Utilidad</t>
  </si>
  <si>
    <t>Utilidad Neta</t>
  </si>
  <si>
    <t>Total Gastos Generales</t>
  </si>
  <si>
    <t>%</t>
  </si>
  <si>
    <t xml:space="preserve">Importe </t>
  </si>
  <si>
    <t>Importe</t>
  </si>
  <si>
    <t>Variación 2015 vs 2014</t>
  </si>
  <si>
    <t>Variación 2016 vs 2015</t>
  </si>
  <si>
    <t>Gasto de Distribución y Venta</t>
  </si>
  <si>
    <t>Utilidad antes de otros Gastos</t>
  </si>
  <si>
    <t xml:space="preserve">Part en Compañías Asociadas </t>
  </si>
  <si>
    <t>Interés a Cargo</t>
  </si>
  <si>
    <t xml:space="preserve">Balance General </t>
  </si>
  <si>
    <t>Efectivo y Equivalentes</t>
  </si>
  <si>
    <t>Cuentas por Cobrar</t>
  </si>
  <si>
    <t>Inventarios</t>
  </si>
  <si>
    <t>Pagos Anticipados</t>
  </si>
  <si>
    <t>Instrumentos Financieros Derivados</t>
  </si>
  <si>
    <t xml:space="preserve">Dep en Ctas de Gtía de Instrum Fros Deriv </t>
  </si>
  <si>
    <t>Activo disponible para la Venta</t>
  </si>
  <si>
    <t>Cuentas por Cobrar a Largo Plazo</t>
  </si>
  <si>
    <t>Inmuebles, Maquinaría y Equipo</t>
  </si>
  <si>
    <t xml:space="preserve">Inversiones en acciones de Asociadas </t>
  </si>
  <si>
    <t xml:space="preserve">Impuestos a la Utilidad Diferidos </t>
  </si>
  <si>
    <t xml:space="preserve">Activos Intangibles </t>
  </si>
  <si>
    <t xml:space="preserve">Otros Activos </t>
  </si>
  <si>
    <t>Crédito Mercantil</t>
  </si>
  <si>
    <t xml:space="preserve">Total de Activo Circulante </t>
  </si>
  <si>
    <t>Total Activo fijo y otros</t>
  </si>
  <si>
    <t xml:space="preserve">Total de Activo </t>
  </si>
  <si>
    <t>Créditos Bancarios</t>
  </si>
  <si>
    <t>Proveedores</t>
  </si>
  <si>
    <t>Cuentas por Pagar</t>
  </si>
  <si>
    <t>Cuentas por Pagar Partes Relacionadas</t>
  </si>
  <si>
    <t>Impuestos sobre la Renta</t>
  </si>
  <si>
    <t>PTU</t>
  </si>
  <si>
    <t>Total de Pasivo Circulante</t>
  </si>
  <si>
    <t>Deudas a largo plazo</t>
  </si>
  <si>
    <t>Veneficios a Empleados</t>
  </si>
  <si>
    <t>Otros Pasivos a Largo Plazo</t>
  </si>
  <si>
    <t>Total Pasivo a Largo Plazo</t>
  </si>
  <si>
    <t>Total de Pasivo</t>
  </si>
  <si>
    <t>Capital Contable</t>
  </si>
  <si>
    <t>Suman Pasivo y Capital</t>
  </si>
  <si>
    <t>Razones Financieras</t>
  </si>
  <si>
    <t>Razón de Liquidez</t>
  </si>
  <si>
    <t>Pasivo Circulante</t>
  </si>
  <si>
    <t>Activo Circulante/</t>
  </si>
  <si>
    <t>Razón</t>
  </si>
  <si>
    <t>Valor esperado 1.5</t>
  </si>
  <si>
    <t xml:space="preserve">Capital de Trabajo </t>
  </si>
  <si>
    <t xml:space="preserve">Activo Circulante - </t>
  </si>
  <si>
    <t>Resultado</t>
  </si>
  <si>
    <t>Prueba del Acido</t>
  </si>
  <si>
    <t>Activo Circulante -</t>
  </si>
  <si>
    <t>Inventarios /</t>
  </si>
  <si>
    <t>Valor Esperado cercano a 1</t>
  </si>
  <si>
    <t>Subtotal</t>
  </si>
  <si>
    <t>Razón de Efectivo</t>
  </si>
  <si>
    <t>Valor esperado .3</t>
  </si>
  <si>
    <t>Efectivo /</t>
  </si>
  <si>
    <t xml:space="preserve">Pasivo Circulante </t>
  </si>
  <si>
    <t>Capital de Trabajo Neto</t>
  </si>
  <si>
    <t>Subtotal /</t>
  </si>
  <si>
    <t>Activo Total</t>
  </si>
  <si>
    <t>CTN</t>
  </si>
  <si>
    <t>Margen de Contribución</t>
  </si>
  <si>
    <t>Utilidad antes de Impuestos /</t>
  </si>
  <si>
    <t>Ventas Totales</t>
  </si>
  <si>
    <t>Capital Contable /</t>
  </si>
  <si>
    <t>Pasivo Total /</t>
  </si>
  <si>
    <t>Ventas Totales /</t>
  </si>
  <si>
    <t xml:space="preserve">Activo Total </t>
  </si>
  <si>
    <t>Rendimientos de Activos</t>
  </si>
  <si>
    <t>Rendimiento de Capital</t>
  </si>
  <si>
    <t>Apalancamiento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</si>
</sst>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0\ _€_-;\-* #,##0.00\ _€_-;_-* &quot;-&quot;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/>
    <xf numFmtId="166" fontId="0" fillId="0" borderId="0" xfId="1" applyNumberFormat="1" applyFont="1"/>
    <xf numFmtId="166" fontId="2" fillId="0" borderId="0" xfId="1" applyNumberFormat="1" applyFont="1"/>
    <xf numFmtId="0" fontId="2" fillId="0" borderId="0" xfId="0" applyFont="1" applyAlignment="1">
      <alignment horizontal="center"/>
    </xf>
    <xf numFmtId="166" fontId="1" fillId="0" borderId="0" xfId="1" applyNumberFormat="1" applyFont="1"/>
    <xf numFmtId="165" fontId="1" fillId="0" borderId="0" xfId="1" applyNumberFormat="1" applyFon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left" indent="1"/>
    </xf>
    <xf numFmtId="0" fontId="0" fillId="0" borderId="0" xfId="0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16" sqref="A16"/>
    </sheetView>
  </sheetViews>
  <sheetFormatPr baseColWidth="10" defaultRowHeight="15" x14ac:dyDescent="0.25"/>
  <cols>
    <col min="1" max="1" width="47.85546875" customWidth="1"/>
    <col min="2" max="2" width="13.7109375" bestFit="1" customWidth="1"/>
    <col min="3" max="4" width="13.85546875" bestFit="1" customWidth="1"/>
  </cols>
  <sheetData>
    <row r="1" spans="1:4" x14ac:dyDescent="0.25">
      <c r="A1" s="10" t="s">
        <v>0</v>
      </c>
      <c r="B1" s="10">
        <v>2014</v>
      </c>
      <c r="C1" s="10">
        <v>2015</v>
      </c>
      <c r="D1" s="10">
        <v>2016</v>
      </c>
    </row>
    <row r="2" spans="1:4" x14ac:dyDescent="0.25">
      <c r="A2" t="s">
        <v>1</v>
      </c>
      <c r="B2" s="8">
        <v>187053</v>
      </c>
      <c r="C2" s="8">
        <v>219186</v>
      </c>
      <c r="D2" s="8">
        <v>252141</v>
      </c>
    </row>
    <row r="3" spans="1:4" x14ac:dyDescent="0.25">
      <c r="A3" t="s">
        <v>2</v>
      </c>
      <c r="B3" s="8">
        <v>88298</v>
      </c>
      <c r="C3" s="8">
        <v>102421</v>
      </c>
      <c r="D3" s="8">
        <v>115998</v>
      </c>
    </row>
    <row r="4" spans="1:4" x14ac:dyDescent="0.25">
      <c r="A4" s="1" t="s">
        <v>3</v>
      </c>
      <c r="B4" s="9">
        <f>B2-B3</f>
        <v>98755</v>
      </c>
      <c r="C4" s="9">
        <f>C2-C3</f>
        <v>116765</v>
      </c>
      <c r="D4" s="9">
        <f>D2-D3</f>
        <v>136143</v>
      </c>
    </row>
    <row r="5" spans="1:4" x14ac:dyDescent="0.25">
      <c r="A5" t="s">
        <v>22</v>
      </c>
      <c r="B5" s="8">
        <v>71862</v>
      </c>
      <c r="C5" s="8">
        <v>84245</v>
      </c>
      <c r="D5" s="8">
        <v>96395</v>
      </c>
    </row>
    <row r="6" spans="1:4" x14ac:dyDescent="0.25">
      <c r="A6" t="s">
        <v>4</v>
      </c>
      <c r="B6" s="8">
        <v>11215</v>
      </c>
      <c r="C6" s="8">
        <v>14298</v>
      </c>
      <c r="D6" s="8">
        <v>17320</v>
      </c>
    </row>
    <row r="7" spans="1:4" x14ac:dyDescent="0.25">
      <c r="A7" s="1" t="s">
        <v>16</v>
      </c>
      <c r="B7" s="9">
        <f>B5+B6</f>
        <v>83077</v>
      </c>
      <c r="C7" s="9">
        <f t="shared" ref="C7:D7" si="0">C5+C6</f>
        <v>98543</v>
      </c>
      <c r="D7" s="9">
        <f t="shared" si="0"/>
        <v>113715</v>
      </c>
    </row>
    <row r="8" spans="1:4" x14ac:dyDescent="0.25">
      <c r="A8" s="1" t="s">
        <v>23</v>
      </c>
      <c r="B8" s="9">
        <f>B4-B7</f>
        <v>15678</v>
      </c>
      <c r="C8" s="9">
        <f t="shared" ref="C8:D8" si="1">C4-C7</f>
        <v>18222</v>
      </c>
      <c r="D8" s="9">
        <f t="shared" si="1"/>
        <v>22428</v>
      </c>
    </row>
    <row r="9" spans="1:4" x14ac:dyDescent="0.25">
      <c r="A9" t="s">
        <v>5</v>
      </c>
      <c r="B9" s="8">
        <v>5366</v>
      </c>
      <c r="C9" s="8">
        <v>4101</v>
      </c>
      <c r="D9" s="8">
        <v>4344</v>
      </c>
    </row>
    <row r="10" spans="1:4" x14ac:dyDescent="0.25">
      <c r="A10" s="1" t="s">
        <v>6</v>
      </c>
      <c r="B10" s="9">
        <f>B8-B9</f>
        <v>10312</v>
      </c>
      <c r="C10" s="9">
        <f t="shared" ref="C10:D10" si="2">C8-C9</f>
        <v>14121</v>
      </c>
      <c r="D10" s="9">
        <f t="shared" si="2"/>
        <v>18084</v>
      </c>
    </row>
    <row r="11" spans="1:4" x14ac:dyDescent="0.25">
      <c r="A11" t="s">
        <v>7</v>
      </c>
      <c r="B11" s="8">
        <v>3421</v>
      </c>
      <c r="C11" s="8">
        <v>4364</v>
      </c>
      <c r="D11" s="8">
        <v>5237</v>
      </c>
    </row>
    <row r="12" spans="1:4" x14ac:dyDescent="0.25">
      <c r="A12" t="s">
        <v>8</v>
      </c>
      <c r="B12" s="8">
        <v>-90</v>
      </c>
      <c r="C12" s="8">
        <v>18</v>
      </c>
      <c r="D12" s="8">
        <v>5</v>
      </c>
    </row>
    <row r="13" spans="1:4" x14ac:dyDescent="0.25">
      <c r="A13" t="s">
        <v>9</v>
      </c>
      <c r="B13" s="8">
        <v>-66</v>
      </c>
      <c r="C13" s="8">
        <v>-192</v>
      </c>
      <c r="D13" s="8">
        <v>-650</v>
      </c>
    </row>
    <row r="14" spans="1:4" x14ac:dyDescent="0.25">
      <c r="A14" s="1" t="s">
        <v>10</v>
      </c>
      <c r="B14" s="9">
        <f>B11+B12+B13</f>
        <v>3265</v>
      </c>
      <c r="C14" s="9">
        <f t="shared" ref="C14:D14" si="3">C11+C12+C13</f>
        <v>4190</v>
      </c>
      <c r="D14" s="9">
        <f t="shared" si="3"/>
        <v>4592</v>
      </c>
    </row>
    <row r="15" spans="1:4" x14ac:dyDescent="0.25">
      <c r="A15" t="s">
        <v>24</v>
      </c>
      <c r="B15" s="8">
        <v>-61</v>
      </c>
      <c r="C15" s="8">
        <v>47</v>
      </c>
      <c r="D15" s="8">
        <v>121</v>
      </c>
    </row>
    <row r="16" spans="1:4" x14ac:dyDescent="0.25">
      <c r="A16" s="1" t="s">
        <v>11</v>
      </c>
      <c r="B16" s="9">
        <f>B10-B14+B15</f>
        <v>6986</v>
      </c>
      <c r="C16" s="9">
        <f t="shared" ref="C16:D16" si="4">C10-C14+C15</f>
        <v>9978</v>
      </c>
      <c r="D16" s="9">
        <f t="shared" si="4"/>
        <v>13613</v>
      </c>
    </row>
    <row r="17" spans="1:4" x14ac:dyDescent="0.25">
      <c r="A17" t="s">
        <v>12</v>
      </c>
      <c r="B17" s="8">
        <v>3921</v>
      </c>
      <c r="C17" s="8">
        <v>3884</v>
      </c>
      <c r="D17" s="8">
        <v>4703</v>
      </c>
    </row>
    <row r="18" spans="1:4" x14ac:dyDescent="0.25">
      <c r="A18" t="s">
        <v>13</v>
      </c>
      <c r="B18" s="8">
        <v>-966</v>
      </c>
      <c r="C18" s="8">
        <v>179</v>
      </c>
      <c r="D18" s="8">
        <v>2142</v>
      </c>
    </row>
    <row r="19" spans="1:4" x14ac:dyDescent="0.25">
      <c r="A19" s="1" t="s">
        <v>14</v>
      </c>
      <c r="B19" s="9">
        <f>B17+B18</f>
        <v>2955</v>
      </c>
      <c r="C19" s="9">
        <f t="shared" ref="C19:D19" si="5">C17+C18</f>
        <v>4063</v>
      </c>
      <c r="D19" s="9">
        <f t="shared" si="5"/>
        <v>6845</v>
      </c>
    </row>
    <row r="20" spans="1:4" x14ac:dyDescent="0.25">
      <c r="A20" s="1" t="s">
        <v>15</v>
      </c>
      <c r="B20" s="9">
        <f>B16-B19</f>
        <v>4031</v>
      </c>
      <c r="C20" s="9">
        <f t="shared" ref="C20:D20" si="6">C16-C19</f>
        <v>5915</v>
      </c>
      <c r="D20" s="9">
        <f t="shared" si="6"/>
        <v>6768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15" sqref="A15"/>
    </sheetView>
  </sheetViews>
  <sheetFormatPr baseColWidth="10" defaultRowHeight="15" x14ac:dyDescent="0.25"/>
  <cols>
    <col min="1" max="1" width="26.28515625" customWidth="1"/>
    <col min="3" max="3" width="9.7109375" customWidth="1"/>
    <col min="5" max="5" width="10.140625" customWidth="1"/>
    <col min="7" max="7" width="9.5703125" customWidth="1"/>
  </cols>
  <sheetData>
    <row r="1" spans="1:7" x14ac:dyDescent="0.25">
      <c r="A1" s="10" t="s">
        <v>0</v>
      </c>
      <c r="B1" s="10">
        <v>2014</v>
      </c>
      <c r="C1" s="10" t="s">
        <v>17</v>
      </c>
      <c r="D1" s="10">
        <v>2015</v>
      </c>
      <c r="E1" s="10" t="s">
        <v>17</v>
      </c>
      <c r="F1" s="10">
        <v>2016</v>
      </c>
      <c r="G1" s="10" t="s">
        <v>17</v>
      </c>
    </row>
    <row r="2" spans="1:7" x14ac:dyDescent="0.25">
      <c r="A2" t="s">
        <v>1</v>
      </c>
      <c r="B2" s="9">
        <v>187053</v>
      </c>
      <c r="C2" s="7">
        <v>100</v>
      </c>
      <c r="D2" s="9">
        <v>219186</v>
      </c>
      <c r="E2" s="7">
        <v>100</v>
      </c>
      <c r="F2" s="9">
        <v>252141</v>
      </c>
      <c r="G2" s="7">
        <v>100</v>
      </c>
    </row>
    <row r="3" spans="1:7" x14ac:dyDescent="0.25">
      <c r="A3" t="s">
        <v>2</v>
      </c>
      <c r="B3" s="8">
        <v>88298</v>
      </c>
      <c r="C3" s="6">
        <f>(B3/$B$2)*100</f>
        <v>47.204802916820363</v>
      </c>
      <c r="D3" s="8">
        <v>102421</v>
      </c>
      <c r="E3" s="6">
        <f>(D3/$D$2)*100</f>
        <v>46.72789320485797</v>
      </c>
      <c r="F3" s="8">
        <v>115998</v>
      </c>
      <c r="G3" s="13">
        <f>(F3/$F$2)*100</f>
        <v>46.005211369828785</v>
      </c>
    </row>
    <row r="4" spans="1:7" x14ac:dyDescent="0.25">
      <c r="A4" s="1" t="s">
        <v>3</v>
      </c>
      <c r="B4" s="9">
        <f>B2-B3</f>
        <v>98755</v>
      </c>
      <c r="C4" s="7">
        <f t="shared" ref="C4:C20" si="0">(B4/$B$2)*100</f>
        <v>52.795197083179637</v>
      </c>
      <c r="D4" s="9">
        <f>D2-D3</f>
        <v>116765</v>
      </c>
      <c r="E4" s="7">
        <f t="shared" ref="E4:E20" si="1">(D4/$D$2)*100</f>
        <v>53.27210679514203</v>
      </c>
      <c r="F4" s="9">
        <f>F2-F3</f>
        <v>136143</v>
      </c>
      <c r="G4" s="14">
        <f t="shared" ref="G4:G20" si="2">(F4/$F$2)*100</f>
        <v>53.994788630171207</v>
      </c>
    </row>
    <row r="5" spans="1:7" x14ac:dyDescent="0.25">
      <c r="A5" t="s">
        <v>22</v>
      </c>
      <c r="B5" s="8">
        <v>71862</v>
      </c>
      <c r="C5" s="6">
        <f t="shared" si="0"/>
        <v>38.417988484547159</v>
      </c>
      <c r="D5" s="8">
        <v>84245</v>
      </c>
      <c r="E5" s="6">
        <f t="shared" si="1"/>
        <v>38.435392771436135</v>
      </c>
      <c r="F5" s="8">
        <v>96395</v>
      </c>
      <c r="G5" s="13">
        <f t="shared" si="2"/>
        <v>38.230593199836598</v>
      </c>
    </row>
    <row r="6" spans="1:7" x14ac:dyDescent="0.25">
      <c r="A6" t="s">
        <v>4</v>
      </c>
      <c r="B6" s="8">
        <v>11215</v>
      </c>
      <c r="C6" s="6">
        <f t="shared" si="0"/>
        <v>5.9956269078817233</v>
      </c>
      <c r="D6" s="8">
        <v>14298</v>
      </c>
      <c r="E6" s="6">
        <f t="shared" si="1"/>
        <v>6.5232268484300997</v>
      </c>
      <c r="F6" s="8">
        <v>17320</v>
      </c>
      <c r="G6" s="13">
        <f t="shared" si="2"/>
        <v>6.869172407502151</v>
      </c>
    </row>
    <row r="7" spans="1:7" x14ac:dyDescent="0.25">
      <c r="A7" s="1" t="s">
        <v>16</v>
      </c>
      <c r="B7" s="9">
        <f>B5+B6</f>
        <v>83077</v>
      </c>
      <c r="C7" s="7">
        <f t="shared" si="0"/>
        <v>44.413615392428888</v>
      </c>
      <c r="D7" s="9">
        <f t="shared" ref="D7:F7" si="3">D5+D6</f>
        <v>98543</v>
      </c>
      <c r="E7" s="7">
        <f t="shared" si="1"/>
        <v>44.958619619866234</v>
      </c>
      <c r="F7" s="9">
        <f t="shared" si="3"/>
        <v>113715</v>
      </c>
      <c r="G7" s="14">
        <f t="shared" si="2"/>
        <v>45.099765607338746</v>
      </c>
    </row>
    <row r="8" spans="1:7" x14ac:dyDescent="0.25">
      <c r="A8" s="1" t="s">
        <v>23</v>
      </c>
      <c r="B8" s="9">
        <f>B4-B7</f>
        <v>15678</v>
      </c>
      <c r="C8" s="7">
        <f t="shared" si="0"/>
        <v>8.3815816907507497</v>
      </c>
      <c r="D8" s="9">
        <f t="shared" ref="D8:F8" si="4">D4-D7</f>
        <v>18222</v>
      </c>
      <c r="E8" s="7">
        <f t="shared" si="1"/>
        <v>8.3134871752757942</v>
      </c>
      <c r="F8" s="9">
        <f t="shared" si="4"/>
        <v>22428</v>
      </c>
      <c r="G8" s="14">
        <f t="shared" si="2"/>
        <v>8.8950230228324632</v>
      </c>
    </row>
    <row r="9" spans="1:7" x14ac:dyDescent="0.25">
      <c r="A9" t="s">
        <v>5</v>
      </c>
      <c r="B9" s="8">
        <v>5366</v>
      </c>
      <c r="C9" s="6">
        <f t="shared" si="0"/>
        <v>2.8687056609624011</v>
      </c>
      <c r="D9" s="8">
        <v>4101</v>
      </c>
      <c r="E9" s="6">
        <f t="shared" si="1"/>
        <v>1.8710136596315459</v>
      </c>
      <c r="F9" s="8">
        <v>4344</v>
      </c>
      <c r="G9" s="13">
        <f t="shared" si="2"/>
        <v>1.7228455507037728</v>
      </c>
    </row>
    <row r="10" spans="1:7" x14ac:dyDescent="0.25">
      <c r="A10" s="1" t="s">
        <v>6</v>
      </c>
      <c r="B10" s="9">
        <f>B8-B9</f>
        <v>10312</v>
      </c>
      <c r="C10" s="7">
        <f t="shared" si="0"/>
        <v>5.512876029788349</v>
      </c>
      <c r="D10" s="9">
        <f t="shared" ref="D10:F10" si="5">D8-D9</f>
        <v>14121</v>
      </c>
      <c r="E10" s="7">
        <f t="shared" si="1"/>
        <v>6.442473515644247</v>
      </c>
      <c r="F10" s="9">
        <f t="shared" si="5"/>
        <v>18084</v>
      </c>
      <c r="G10" s="14">
        <f t="shared" si="2"/>
        <v>7.1721774721286895</v>
      </c>
    </row>
    <row r="11" spans="1:7" x14ac:dyDescent="0.25">
      <c r="A11" t="s">
        <v>25</v>
      </c>
      <c r="B11" s="8">
        <v>3421</v>
      </c>
      <c r="C11" s="6">
        <f t="shared" si="0"/>
        <v>1.8288934152352543</v>
      </c>
      <c r="D11" s="8">
        <v>4364</v>
      </c>
      <c r="E11" s="6">
        <f t="shared" si="1"/>
        <v>1.9910030750139152</v>
      </c>
      <c r="F11" s="8">
        <v>5237</v>
      </c>
      <c r="G11" s="13">
        <f t="shared" si="2"/>
        <v>2.0770124652476194</v>
      </c>
    </row>
    <row r="12" spans="1:7" x14ac:dyDescent="0.25">
      <c r="A12" t="s">
        <v>8</v>
      </c>
      <c r="B12" s="8">
        <v>-90</v>
      </c>
      <c r="C12" s="6">
        <f t="shared" si="0"/>
        <v>-4.8114705457811421E-2</v>
      </c>
      <c r="D12" s="8">
        <v>18</v>
      </c>
      <c r="E12" s="6">
        <f t="shared" si="1"/>
        <v>8.2122033341545525E-3</v>
      </c>
      <c r="F12" s="8">
        <v>5</v>
      </c>
      <c r="G12" s="13">
        <f t="shared" si="2"/>
        <v>1.9830174386553556E-3</v>
      </c>
    </row>
    <row r="13" spans="1:7" x14ac:dyDescent="0.25">
      <c r="A13" t="s">
        <v>9</v>
      </c>
      <c r="B13" s="8">
        <v>-66</v>
      </c>
      <c r="C13" s="6">
        <f t="shared" si="0"/>
        <v>-3.5284117335728379E-2</v>
      </c>
      <c r="D13" s="8">
        <v>-192</v>
      </c>
      <c r="E13" s="6">
        <f t="shared" si="1"/>
        <v>-8.7596835564315231E-2</v>
      </c>
      <c r="F13" s="8">
        <v>-650</v>
      </c>
      <c r="G13" s="13">
        <f t="shared" si="2"/>
        <v>-0.25779226702519625</v>
      </c>
    </row>
    <row r="14" spans="1:7" x14ac:dyDescent="0.25">
      <c r="A14" s="1" t="s">
        <v>10</v>
      </c>
      <c r="B14" s="9">
        <f>B11+B12+B13</f>
        <v>3265</v>
      </c>
      <c r="C14" s="7">
        <f t="shared" si="0"/>
        <v>1.7454945924417142</v>
      </c>
      <c r="D14" s="9">
        <f t="shared" ref="D14:F14" si="6">D11+D12+D13</f>
        <v>4190</v>
      </c>
      <c r="E14" s="7">
        <f t="shared" si="1"/>
        <v>1.9116184427837544</v>
      </c>
      <c r="F14" s="9">
        <f t="shared" si="6"/>
        <v>4592</v>
      </c>
      <c r="G14" s="14">
        <f t="shared" si="2"/>
        <v>1.8212032156610787</v>
      </c>
    </row>
    <row r="15" spans="1:7" x14ac:dyDescent="0.25">
      <c r="A15" t="s">
        <v>24</v>
      </c>
      <c r="B15" s="8">
        <v>-61</v>
      </c>
      <c r="C15" s="6">
        <f t="shared" si="0"/>
        <v>-3.2611078143627743E-2</v>
      </c>
      <c r="D15" s="8">
        <v>47</v>
      </c>
      <c r="E15" s="6">
        <f t="shared" si="1"/>
        <v>2.1442975372514668E-2</v>
      </c>
      <c r="F15" s="8">
        <v>121</v>
      </c>
      <c r="G15" s="13">
        <f t="shared" si="2"/>
        <v>4.7989022015459605E-2</v>
      </c>
    </row>
    <row r="16" spans="1:7" x14ac:dyDescent="0.25">
      <c r="A16" s="1" t="s">
        <v>11</v>
      </c>
      <c r="B16" s="9">
        <f>B10-B14+B15</f>
        <v>6986</v>
      </c>
      <c r="C16" s="7">
        <f t="shared" si="0"/>
        <v>3.7347703592030066</v>
      </c>
      <c r="D16" s="9">
        <f t="shared" ref="D16:F16" si="7">D10-D14+D15</f>
        <v>9978</v>
      </c>
      <c r="E16" s="7">
        <f t="shared" si="1"/>
        <v>4.5522980482330073</v>
      </c>
      <c r="F16" s="9">
        <f t="shared" si="7"/>
        <v>13613</v>
      </c>
      <c r="G16" s="14">
        <f t="shared" si="2"/>
        <v>5.3989632784830714</v>
      </c>
    </row>
    <row r="17" spans="1:7" x14ac:dyDescent="0.25">
      <c r="A17" t="s">
        <v>12</v>
      </c>
      <c r="B17" s="8">
        <v>3921</v>
      </c>
      <c r="C17" s="6">
        <f t="shared" si="0"/>
        <v>2.0961973344453178</v>
      </c>
      <c r="D17" s="8">
        <v>3884</v>
      </c>
      <c r="E17" s="6">
        <f t="shared" si="1"/>
        <v>1.7720109861031272</v>
      </c>
      <c r="F17" s="8">
        <v>4703</v>
      </c>
      <c r="G17" s="13">
        <f t="shared" si="2"/>
        <v>1.8652262027992275</v>
      </c>
    </row>
    <row r="18" spans="1:7" x14ac:dyDescent="0.25">
      <c r="A18" t="s">
        <v>13</v>
      </c>
      <c r="B18" s="8">
        <v>-966</v>
      </c>
      <c r="C18" s="6">
        <f t="shared" si="0"/>
        <v>-0.51643117191384258</v>
      </c>
      <c r="D18" s="8">
        <v>179</v>
      </c>
      <c r="E18" s="6">
        <f t="shared" si="1"/>
        <v>8.1665799822981389E-2</v>
      </c>
      <c r="F18" s="8">
        <v>2142</v>
      </c>
      <c r="G18" s="13">
        <f t="shared" si="2"/>
        <v>0.8495246707199543</v>
      </c>
    </row>
    <row r="19" spans="1:7" x14ac:dyDescent="0.25">
      <c r="A19" s="1" t="s">
        <v>14</v>
      </c>
      <c r="B19" s="9">
        <f>B17+B18</f>
        <v>2955</v>
      </c>
      <c r="C19" s="7">
        <f t="shared" si="0"/>
        <v>1.5797661625314749</v>
      </c>
      <c r="D19" s="9">
        <f t="shared" ref="D19:F19" si="8">D17+D18</f>
        <v>4063</v>
      </c>
      <c r="E19" s="7">
        <f t="shared" si="1"/>
        <v>1.8536767859261085</v>
      </c>
      <c r="F19" s="9">
        <f t="shared" si="8"/>
        <v>6845</v>
      </c>
      <c r="G19" s="14">
        <f t="shared" si="2"/>
        <v>2.7147508735191819</v>
      </c>
    </row>
    <row r="20" spans="1:7" x14ac:dyDescent="0.25">
      <c r="A20" s="1" t="s">
        <v>15</v>
      </c>
      <c r="B20" s="9">
        <f>B16-B19</f>
        <v>4031</v>
      </c>
      <c r="C20" s="7">
        <f t="shared" si="0"/>
        <v>2.1550041966715314</v>
      </c>
      <c r="D20" s="9">
        <f t="shared" ref="D20:F20" si="9">D16-D19</f>
        <v>5915</v>
      </c>
      <c r="E20" s="7">
        <f t="shared" si="1"/>
        <v>2.698621262306899</v>
      </c>
      <c r="F20" s="9">
        <f t="shared" si="9"/>
        <v>6768</v>
      </c>
      <c r="G20" s="14">
        <f t="shared" si="2"/>
        <v>2.6842124049638891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7" sqref="A17"/>
    </sheetView>
  </sheetViews>
  <sheetFormatPr baseColWidth="10" defaultRowHeight="15" x14ac:dyDescent="0.25"/>
  <cols>
    <col min="1" max="1" width="27.28515625" customWidth="1"/>
    <col min="2" max="2" width="10.140625" customWidth="1"/>
    <col min="3" max="3" width="10.28515625" customWidth="1"/>
    <col min="4" max="4" width="10.140625" customWidth="1"/>
    <col min="5" max="5" width="9.85546875" customWidth="1"/>
    <col min="6" max="6" width="10.140625" customWidth="1"/>
    <col min="7" max="7" width="10" customWidth="1"/>
    <col min="8" max="8" width="9.28515625" customWidth="1"/>
  </cols>
  <sheetData>
    <row r="1" spans="1:8" x14ac:dyDescent="0.25">
      <c r="D1" s="23" t="s">
        <v>20</v>
      </c>
      <c r="E1" s="23"/>
      <c r="G1" s="23" t="s">
        <v>21</v>
      </c>
      <c r="H1" s="23"/>
    </row>
    <row r="2" spans="1:8" x14ac:dyDescent="0.25">
      <c r="A2" s="10" t="s">
        <v>0</v>
      </c>
      <c r="B2" s="10">
        <v>2014</v>
      </c>
      <c r="C2" s="10">
        <v>2015</v>
      </c>
      <c r="D2" s="10" t="s">
        <v>18</v>
      </c>
      <c r="E2" s="10" t="s">
        <v>17</v>
      </c>
      <c r="F2" s="10">
        <v>2016</v>
      </c>
      <c r="G2" s="10" t="s">
        <v>19</v>
      </c>
      <c r="H2" s="10" t="s">
        <v>17</v>
      </c>
    </row>
    <row r="3" spans="1:8" x14ac:dyDescent="0.25">
      <c r="A3" t="s">
        <v>1</v>
      </c>
      <c r="B3" s="9">
        <v>187053</v>
      </c>
      <c r="C3" s="9">
        <v>219186</v>
      </c>
      <c r="D3" s="9">
        <f>C3-B3</f>
        <v>32133</v>
      </c>
      <c r="E3" s="7">
        <f>(D3/B3)*100</f>
        <v>17.178553671953939</v>
      </c>
      <c r="F3" s="9">
        <v>252141</v>
      </c>
      <c r="G3" s="9">
        <f>F3-C3</f>
        <v>32955</v>
      </c>
      <c r="H3" s="7">
        <f>(G3/C3)*100</f>
        <v>15.035175604281296</v>
      </c>
    </row>
    <row r="4" spans="1:8" x14ac:dyDescent="0.25">
      <c r="A4" t="s">
        <v>2</v>
      </c>
      <c r="B4" s="8">
        <v>88298</v>
      </c>
      <c r="C4" s="8">
        <v>102421</v>
      </c>
      <c r="D4" s="11">
        <f t="shared" ref="D4:D21" si="0">C4-B4</f>
        <v>14123</v>
      </c>
      <c r="E4" s="12">
        <f t="shared" ref="E4:E21" si="1">(D4/B4)*100</f>
        <v>15.994699766699133</v>
      </c>
      <c r="F4" s="8">
        <v>115998</v>
      </c>
      <c r="G4" s="11">
        <f t="shared" ref="G4:G21" si="2">F4-C4</f>
        <v>13577</v>
      </c>
      <c r="H4" s="12">
        <f t="shared" ref="H4:H21" si="3">(G4/C4)*100</f>
        <v>13.256070532410346</v>
      </c>
    </row>
    <row r="5" spans="1:8" x14ac:dyDescent="0.25">
      <c r="A5" s="1" t="s">
        <v>3</v>
      </c>
      <c r="B5" s="9">
        <f>B3-B4</f>
        <v>98755</v>
      </c>
      <c r="C5" s="9">
        <f>C3-C4</f>
        <v>116765</v>
      </c>
      <c r="D5" s="9">
        <f t="shared" si="0"/>
        <v>18010</v>
      </c>
      <c r="E5" s="7">
        <f t="shared" si="1"/>
        <v>18.237051288542354</v>
      </c>
      <c r="F5" s="9">
        <f>F3-F4</f>
        <v>136143</v>
      </c>
      <c r="G5" s="9">
        <f t="shared" si="2"/>
        <v>19378</v>
      </c>
      <c r="H5" s="7">
        <f t="shared" si="3"/>
        <v>16.595726459127309</v>
      </c>
    </row>
    <row r="6" spans="1:8" x14ac:dyDescent="0.25">
      <c r="A6" t="s">
        <v>22</v>
      </c>
      <c r="B6" s="8">
        <v>71862</v>
      </c>
      <c r="C6" s="8">
        <v>84245</v>
      </c>
      <c r="D6" s="11">
        <f t="shared" si="0"/>
        <v>12383</v>
      </c>
      <c r="E6" s="12">
        <f t="shared" si="1"/>
        <v>17.231638418079097</v>
      </c>
      <c r="F6" s="8">
        <v>96395</v>
      </c>
      <c r="G6" s="11">
        <f t="shared" si="2"/>
        <v>12150</v>
      </c>
      <c r="H6" s="12">
        <f t="shared" si="3"/>
        <v>14.422220903317703</v>
      </c>
    </row>
    <row r="7" spans="1:8" x14ac:dyDescent="0.25">
      <c r="A7" t="s">
        <v>4</v>
      </c>
      <c r="B7" s="8">
        <v>11215</v>
      </c>
      <c r="C7" s="8">
        <v>14298</v>
      </c>
      <c r="D7" s="11">
        <f t="shared" si="0"/>
        <v>3083</v>
      </c>
      <c r="E7" s="12">
        <f t="shared" si="1"/>
        <v>27.489968791796699</v>
      </c>
      <c r="F7" s="8">
        <v>17320</v>
      </c>
      <c r="G7" s="11">
        <f t="shared" si="2"/>
        <v>3022</v>
      </c>
      <c r="H7" s="12">
        <f t="shared" si="3"/>
        <v>21.135823192054833</v>
      </c>
    </row>
    <row r="8" spans="1:8" x14ac:dyDescent="0.25">
      <c r="A8" s="1" t="s">
        <v>16</v>
      </c>
      <c r="B8" s="9">
        <f>B6+B7</f>
        <v>83077</v>
      </c>
      <c r="C8" s="9">
        <f t="shared" ref="C8:F8" si="4">C6+C7</f>
        <v>98543</v>
      </c>
      <c r="D8" s="9">
        <f t="shared" si="0"/>
        <v>15466</v>
      </c>
      <c r="E8" s="7">
        <f t="shared" si="1"/>
        <v>18.616464244014587</v>
      </c>
      <c r="F8" s="9">
        <f t="shared" si="4"/>
        <v>113715</v>
      </c>
      <c r="G8" s="9">
        <f t="shared" si="2"/>
        <v>15172</v>
      </c>
      <c r="H8" s="7">
        <f t="shared" si="3"/>
        <v>15.396324447195642</v>
      </c>
    </row>
    <row r="9" spans="1:8" x14ac:dyDescent="0.25">
      <c r="A9" s="1" t="s">
        <v>23</v>
      </c>
      <c r="B9" s="9">
        <f>B5-B8</f>
        <v>15678</v>
      </c>
      <c r="C9" s="9">
        <f t="shared" ref="C9:F9" si="5">C5-C8</f>
        <v>18222</v>
      </c>
      <c r="D9" s="9">
        <f t="shared" si="0"/>
        <v>2544</v>
      </c>
      <c r="E9" s="7">
        <f t="shared" si="1"/>
        <v>16.226559510141598</v>
      </c>
      <c r="F9" s="9">
        <f t="shared" si="5"/>
        <v>22428</v>
      </c>
      <c r="G9" s="9">
        <f t="shared" si="2"/>
        <v>4206</v>
      </c>
      <c r="H9" s="7">
        <f t="shared" si="3"/>
        <v>23.08198880474152</v>
      </c>
    </row>
    <row r="10" spans="1:8" x14ac:dyDescent="0.25">
      <c r="A10" t="s">
        <v>5</v>
      </c>
      <c r="B10" s="8">
        <v>5366</v>
      </c>
      <c r="C10" s="8">
        <v>4101</v>
      </c>
      <c r="D10" s="11">
        <f t="shared" si="0"/>
        <v>-1265</v>
      </c>
      <c r="E10" s="12">
        <f t="shared" si="1"/>
        <v>-23.57435706298919</v>
      </c>
      <c r="F10" s="8">
        <v>4344</v>
      </c>
      <c r="G10" s="11">
        <f t="shared" si="2"/>
        <v>243</v>
      </c>
      <c r="H10" s="12">
        <f t="shared" si="3"/>
        <v>5.9253840526700801</v>
      </c>
    </row>
    <row r="11" spans="1:8" x14ac:dyDescent="0.25">
      <c r="A11" s="1" t="s">
        <v>6</v>
      </c>
      <c r="B11" s="9">
        <f>B9-B10</f>
        <v>10312</v>
      </c>
      <c r="C11" s="9">
        <f t="shared" ref="C11:F11" si="6">C9-C10</f>
        <v>14121</v>
      </c>
      <c r="D11" s="9">
        <f t="shared" si="0"/>
        <v>3809</v>
      </c>
      <c r="E11" s="7">
        <f t="shared" si="1"/>
        <v>36.937548487199379</v>
      </c>
      <c r="F11" s="9">
        <f t="shared" si="6"/>
        <v>18084</v>
      </c>
      <c r="G11" s="9">
        <f t="shared" si="2"/>
        <v>3963</v>
      </c>
      <c r="H11" s="7">
        <f t="shared" si="3"/>
        <v>28.064584661142977</v>
      </c>
    </row>
    <row r="12" spans="1:8" x14ac:dyDescent="0.25">
      <c r="A12" t="s">
        <v>25</v>
      </c>
      <c r="B12" s="8">
        <v>3421</v>
      </c>
      <c r="C12" s="8">
        <v>4364</v>
      </c>
      <c r="D12" s="11">
        <f t="shared" si="0"/>
        <v>943</v>
      </c>
      <c r="E12" s="12">
        <f t="shared" si="1"/>
        <v>27.565039462145574</v>
      </c>
      <c r="F12" s="8">
        <v>5237</v>
      </c>
      <c r="G12" s="11">
        <f t="shared" si="2"/>
        <v>873</v>
      </c>
      <c r="H12" s="12">
        <f t="shared" si="3"/>
        <v>20.004582951420716</v>
      </c>
    </row>
    <row r="13" spans="1:8" x14ac:dyDescent="0.25">
      <c r="A13" t="s">
        <v>8</v>
      </c>
      <c r="B13" s="8">
        <v>-90</v>
      </c>
      <c r="C13" s="8">
        <v>18</v>
      </c>
      <c r="D13" s="11">
        <f t="shared" si="0"/>
        <v>108</v>
      </c>
      <c r="E13" s="12">
        <f t="shared" si="1"/>
        <v>-120</v>
      </c>
      <c r="F13" s="8">
        <v>5</v>
      </c>
      <c r="G13" s="11">
        <f t="shared" si="2"/>
        <v>-13</v>
      </c>
      <c r="H13" s="12">
        <f t="shared" si="3"/>
        <v>-72.222222222222214</v>
      </c>
    </row>
    <row r="14" spans="1:8" x14ac:dyDescent="0.25">
      <c r="A14" t="s">
        <v>9</v>
      </c>
      <c r="B14" s="8">
        <v>-66</v>
      </c>
      <c r="C14" s="8">
        <v>-192</v>
      </c>
      <c r="D14" s="11">
        <f t="shared" si="0"/>
        <v>-126</v>
      </c>
      <c r="E14" s="12">
        <f t="shared" si="1"/>
        <v>190.90909090909091</v>
      </c>
      <c r="F14" s="8">
        <v>-650</v>
      </c>
      <c r="G14" s="11">
        <f t="shared" si="2"/>
        <v>-458</v>
      </c>
      <c r="H14" s="12">
        <f t="shared" si="3"/>
        <v>238.54166666666666</v>
      </c>
    </row>
    <row r="15" spans="1:8" x14ac:dyDescent="0.25">
      <c r="A15" s="1" t="s">
        <v>10</v>
      </c>
      <c r="B15" s="9">
        <f>B12+B13+B14</f>
        <v>3265</v>
      </c>
      <c r="C15" s="9">
        <f t="shared" ref="C15:F15" si="7">C12+C13+C14</f>
        <v>4190</v>
      </c>
      <c r="D15" s="9">
        <f t="shared" si="0"/>
        <v>925</v>
      </c>
      <c r="E15" s="7">
        <f t="shared" si="1"/>
        <v>28.330781010719758</v>
      </c>
      <c r="F15" s="9">
        <f t="shared" si="7"/>
        <v>4592</v>
      </c>
      <c r="G15" s="9">
        <f t="shared" si="2"/>
        <v>402</v>
      </c>
      <c r="H15" s="7">
        <f t="shared" si="3"/>
        <v>9.5942720763723148</v>
      </c>
    </row>
    <row r="16" spans="1:8" x14ac:dyDescent="0.25">
      <c r="A16" t="s">
        <v>24</v>
      </c>
      <c r="B16" s="8">
        <v>-61</v>
      </c>
      <c r="C16" s="8">
        <v>47</v>
      </c>
      <c r="D16" s="11">
        <f t="shared" si="0"/>
        <v>108</v>
      </c>
      <c r="E16" s="12">
        <f t="shared" si="1"/>
        <v>-177.04918032786884</v>
      </c>
      <c r="F16" s="8">
        <v>121</v>
      </c>
      <c r="G16" s="11">
        <f t="shared" si="2"/>
        <v>74</v>
      </c>
      <c r="H16" s="12">
        <f t="shared" si="3"/>
        <v>157.44680851063831</v>
      </c>
    </row>
    <row r="17" spans="1:8" x14ac:dyDescent="0.25">
      <c r="A17" s="1" t="s">
        <v>11</v>
      </c>
      <c r="B17" s="9">
        <f>B11-B15+B16</f>
        <v>6986</v>
      </c>
      <c r="C17" s="9">
        <f t="shared" ref="C17:F17" si="8">C11-C15+C16</f>
        <v>9978</v>
      </c>
      <c r="D17" s="9">
        <f t="shared" si="0"/>
        <v>2992</v>
      </c>
      <c r="E17" s="7">
        <f t="shared" si="1"/>
        <v>42.828514171199544</v>
      </c>
      <c r="F17" s="9">
        <f t="shared" si="8"/>
        <v>13613</v>
      </c>
      <c r="G17" s="9">
        <f t="shared" si="2"/>
        <v>3635</v>
      </c>
      <c r="H17" s="7">
        <f t="shared" si="3"/>
        <v>36.430146321908197</v>
      </c>
    </row>
    <row r="18" spans="1:8" x14ac:dyDescent="0.25">
      <c r="A18" t="s">
        <v>12</v>
      </c>
      <c r="B18" s="8">
        <v>3921</v>
      </c>
      <c r="C18" s="8">
        <v>3884</v>
      </c>
      <c r="D18" s="11">
        <f t="shared" si="0"/>
        <v>-37</v>
      </c>
      <c r="E18" s="12">
        <f t="shared" si="1"/>
        <v>-0.94363682733996435</v>
      </c>
      <c r="F18" s="8">
        <v>4703</v>
      </c>
      <c r="G18" s="11">
        <f t="shared" si="2"/>
        <v>819</v>
      </c>
      <c r="H18" s="12">
        <f t="shared" si="3"/>
        <v>21.086508753861999</v>
      </c>
    </row>
    <row r="19" spans="1:8" x14ac:dyDescent="0.25">
      <c r="A19" t="s">
        <v>13</v>
      </c>
      <c r="B19" s="8">
        <v>-966</v>
      </c>
      <c r="C19" s="8">
        <v>179</v>
      </c>
      <c r="D19" s="11">
        <f t="shared" si="0"/>
        <v>1145</v>
      </c>
      <c r="E19" s="12">
        <f t="shared" si="1"/>
        <v>-118.53002070393374</v>
      </c>
      <c r="F19" s="8">
        <v>2142</v>
      </c>
      <c r="G19" s="11">
        <f t="shared" si="2"/>
        <v>1963</v>
      </c>
      <c r="H19" s="12">
        <f t="shared" si="3"/>
        <v>1096.6480446927374</v>
      </c>
    </row>
    <row r="20" spans="1:8" x14ac:dyDescent="0.25">
      <c r="A20" s="1" t="s">
        <v>14</v>
      </c>
      <c r="B20" s="9">
        <f>B18+B19</f>
        <v>2955</v>
      </c>
      <c r="C20" s="9">
        <f t="shared" ref="C20:F20" si="9">C18+C19</f>
        <v>4063</v>
      </c>
      <c r="D20" s="9">
        <f t="shared" si="0"/>
        <v>1108</v>
      </c>
      <c r="E20" s="7">
        <f t="shared" si="1"/>
        <v>37.495769881556683</v>
      </c>
      <c r="F20" s="9">
        <f t="shared" si="9"/>
        <v>6845</v>
      </c>
      <c r="G20" s="9">
        <f t="shared" si="2"/>
        <v>2782</v>
      </c>
      <c r="H20" s="7">
        <f t="shared" si="3"/>
        <v>68.471572729510214</v>
      </c>
    </row>
    <row r="21" spans="1:8" x14ac:dyDescent="0.25">
      <c r="A21" s="1" t="s">
        <v>15</v>
      </c>
      <c r="B21" s="9">
        <f>B17-B20</f>
        <v>4031</v>
      </c>
      <c r="C21" s="9">
        <f t="shared" ref="C21:F21" si="10">C17-C20</f>
        <v>5915</v>
      </c>
      <c r="D21" s="9">
        <f t="shared" si="0"/>
        <v>1884</v>
      </c>
      <c r="E21" s="7">
        <f t="shared" si="1"/>
        <v>46.737782188042672</v>
      </c>
      <c r="F21" s="9">
        <f t="shared" si="10"/>
        <v>6768</v>
      </c>
      <c r="G21" s="9">
        <f t="shared" si="2"/>
        <v>853</v>
      </c>
      <c r="H21" s="7">
        <f t="shared" si="3"/>
        <v>14.420963651732881</v>
      </c>
    </row>
  </sheetData>
  <mergeCells count="2">
    <mergeCell ref="D1:E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8" workbookViewId="0">
      <selection activeCell="B4" sqref="B4"/>
    </sheetView>
  </sheetViews>
  <sheetFormatPr baseColWidth="10" defaultRowHeight="15" x14ac:dyDescent="0.25"/>
  <cols>
    <col min="1" max="1" width="35.140625" customWidth="1"/>
  </cols>
  <sheetData>
    <row r="1" spans="1:4" x14ac:dyDescent="0.25">
      <c r="A1" s="10" t="s">
        <v>26</v>
      </c>
      <c r="B1" s="10">
        <v>2014</v>
      </c>
      <c r="C1" s="10">
        <v>2015</v>
      </c>
      <c r="D1" s="10">
        <v>2016</v>
      </c>
    </row>
    <row r="2" spans="1:4" x14ac:dyDescent="0.25">
      <c r="A2" t="s">
        <v>27</v>
      </c>
      <c r="B2" s="15">
        <v>2572</v>
      </c>
      <c r="C2" s="15">
        <v>3825</v>
      </c>
      <c r="D2" s="15">
        <v>6814</v>
      </c>
    </row>
    <row r="3" spans="1:4" x14ac:dyDescent="0.25">
      <c r="A3" t="s">
        <v>28</v>
      </c>
      <c r="B3" s="15">
        <v>19028</v>
      </c>
      <c r="C3" s="15">
        <v>19047</v>
      </c>
      <c r="D3" s="15">
        <v>24069</v>
      </c>
    </row>
    <row r="4" spans="1:4" x14ac:dyDescent="0.25">
      <c r="A4" t="s">
        <v>29</v>
      </c>
      <c r="B4" s="15">
        <v>4978</v>
      </c>
      <c r="C4" s="15">
        <v>5509</v>
      </c>
      <c r="D4" s="15">
        <v>7428</v>
      </c>
    </row>
    <row r="5" spans="1:4" x14ac:dyDescent="0.25">
      <c r="A5" t="s">
        <v>30</v>
      </c>
      <c r="B5" s="15">
        <v>695</v>
      </c>
      <c r="C5" s="15">
        <v>861</v>
      </c>
      <c r="D5" s="15">
        <v>806</v>
      </c>
    </row>
    <row r="6" spans="1:4" x14ac:dyDescent="0.25">
      <c r="A6" t="s">
        <v>31</v>
      </c>
      <c r="B6" s="15">
        <v>386</v>
      </c>
      <c r="C6" s="15">
        <v>885</v>
      </c>
      <c r="D6" s="15">
        <v>305</v>
      </c>
    </row>
    <row r="7" spans="1:4" x14ac:dyDescent="0.25">
      <c r="A7" t="s">
        <v>32</v>
      </c>
      <c r="B7" s="15">
        <v>18</v>
      </c>
      <c r="C7" s="15">
        <v>1501</v>
      </c>
      <c r="D7" s="15">
        <v>1140</v>
      </c>
    </row>
    <row r="8" spans="1:4" x14ac:dyDescent="0.25">
      <c r="A8" t="s">
        <v>33</v>
      </c>
      <c r="B8" s="15">
        <v>188</v>
      </c>
      <c r="C8" s="15">
        <v>502</v>
      </c>
      <c r="D8" s="15">
        <v>148</v>
      </c>
    </row>
    <row r="9" spans="1:4" x14ac:dyDescent="0.25">
      <c r="A9" s="1" t="s">
        <v>41</v>
      </c>
      <c r="B9" s="16">
        <f>SUM(B2:B8)</f>
        <v>27865</v>
      </c>
      <c r="C9" s="16">
        <f t="shared" ref="C9:D9" si="0">SUM(C2:C8)</f>
        <v>32130</v>
      </c>
      <c r="D9" s="16">
        <f t="shared" si="0"/>
        <v>40710</v>
      </c>
    </row>
    <row r="10" spans="1:4" x14ac:dyDescent="0.25">
      <c r="A10" t="s">
        <v>34</v>
      </c>
      <c r="B10" s="15">
        <v>1109</v>
      </c>
      <c r="C10" s="15">
        <v>950</v>
      </c>
      <c r="D10" s="15">
        <v>807</v>
      </c>
    </row>
    <row r="11" spans="1:4" x14ac:dyDescent="0.25">
      <c r="A11" t="s">
        <v>35</v>
      </c>
      <c r="B11" s="15">
        <v>52475</v>
      </c>
      <c r="C11" s="15">
        <v>58073</v>
      </c>
      <c r="D11" s="15">
        <v>74584</v>
      </c>
    </row>
    <row r="12" spans="1:4" x14ac:dyDescent="0.25">
      <c r="A12" t="s">
        <v>36</v>
      </c>
      <c r="B12" s="15">
        <v>2031</v>
      </c>
      <c r="C12" s="15">
        <v>2106</v>
      </c>
      <c r="D12" s="15">
        <v>2124</v>
      </c>
    </row>
    <row r="13" spans="1:4" x14ac:dyDescent="0.25">
      <c r="A13" t="s">
        <v>31</v>
      </c>
      <c r="B13" s="15">
        <v>1653</v>
      </c>
      <c r="C13" s="15">
        <v>3346</v>
      </c>
      <c r="D13" s="15">
        <v>3448</v>
      </c>
    </row>
    <row r="14" spans="1:4" x14ac:dyDescent="0.25">
      <c r="A14" t="s">
        <v>37</v>
      </c>
      <c r="B14" s="15">
        <v>8709</v>
      </c>
      <c r="C14" s="15">
        <v>10705</v>
      </c>
      <c r="D14" s="15">
        <v>9779</v>
      </c>
    </row>
    <row r="15" spans="1:4" x14ac:dyDescent="0.25">
      <c r="A15" t="s">
        <v>38</v>
      </c>
      <c r="B15" s="15">
        <v>37960</v>
      </c>
      <c r="C15" s="15">
        <v>42535</v>
      </c>
      <c r="D15" s="15">
        <v>49938</v>
      </c>
    </row>
    <row r="16" spans="1:4" x14ac:dyDescent="0.25">
      <c r="A16" t="s">
        <v>40</v>
      </c>
      <c r="B16" s="15">
        <v>45257</v>
      </c>
      <c r="C16" s="15">
        <v>49196</v>
      </c>
      <c r="D16" s="15">
        <v>62884</v>
      </c>
    </row>
    <row r="17" spans="1:4" x14ac:dyDescent="0.25">
      <c r="A17" t="s">
        <v>39</v>
      </c>
      <c r="B17" s="15">
        <v>702</v>
      </c>
      <c r="C17" s="15">
        <v>592</v>
      </c>
      <c r="D17" s="15">
        <v>891</v>
      </c>
    </row>
    <row r="18" spans="1:4" x14ac:dyDescent="0.25">
      <c r="A18" s="1" t="s">
        <v>42</v>
      </c>
      <c r="B18" s="16">
        <f>SUM(B10:B17)</f>
        <v>149896</v>
      </c>
      <c r="C18" s="16">
        <f t="shared" ref="C18:D18" si="1">SUM(C10:C17)</f>
        <v>167503</v>
      </c>
      <c r="D18" s="16">
        <f t="shared" si="1"/>
        <v>204455</v>
      </c>
    </row>
    <row r="19" spans="1:4" x14ac:dyDescent="0.25">
      <c r="A19" s="1" t="s">
        <v>43</v>
      </c>
      <c r="B19" s="16">
        <f>B9+B18</f>
        <v>177761</v>
      </c>
      <c r="C19" s="16">
        <f t="shared" ref="C19:D19" si="2">C9+C18</f>
        <v>199633</v>
      </c>
      <c r="D19" s="16">
        <f t="shared" si="2"/>
        <v>245165</v>
      </c>
    </row>
    <row r="20" spans="1:4" x14ac:dyDescent="0.25">
      <c r="A20" t="s">
        <v>44</v>
      </c>
      <c r="B20" s="15">
        <v>1789</v>
      </c>
      <c r="C20" s="15">
        <v>8282</v>
      </c>
      <c r="D20" s="15">
        <v>2150</v>
      </c>
    </row>
    <row r="21" spans="1:4" x14ac:dyDescent="0.25">
      <c r="A21" t="s">
        <v>45</v>
      </c>
      <c r="B21" s="15">
        <v>11867</v>
      </c>
      <c r="C21" s="15">
        <v>13146</v>
      </c>
      <c r="D21" s="15">
        <v>16652</v>
      </c>
    </row>
    <row r="22" spans="1:4" x14ac:dyDescent="0.25">
      <c r="A22" t="s">
        <v>46</v>
      </c>
      <c r="B22" s="15">
        <v>12432</v>
      </c>
      <c r="C22" s="15">
        <v>14046</v>
      </c>
      <c r="D22" s="15">
        <v>19881</v>
      </c>
    </row>
    <row r="23" spans="1:4" x14ac:dyDescent="0.25">
      <c r="A23" t="s">
        <v>47</v>
      </c>
      <c r="B23" s="15">
        <v>789</v>
      </c>
      <c r="C23" s="15">
        <v>401</v>
      </c>
      <c r="D23" s="15">
        <v>853</v>
      </c>
    </row>
    <row r="24" spans="1:4" x14ac:dyDescent="0.25">
      <c r="A24" t="s">
        <v>48</v>
      </c>
      <c r="B24" s="15">
        <v>3232</v>
      </c>
      <c r="C24" s="15">
        <v>2845</v>
      </c>
      <c r="D24" s="15">
        <v>3851</v>
      </c>
    </row>
    <row r="25" spans="1:4" x14ac:dyDescent="0.25">
      <c r="A25" t="s">
        <v>49</v>
      </c>
      <c r="B25" s="15">
        <v>1114</v>
      </c>
      <c r="C25" s="15">
        <v>1110</v>
      </c>
      <c r="D25" s="15">
        <v>1185</v>
      </c>
    </row>
    <row r="26" spans="1:4" x14ac:dyDescent="0.25">
      <c r="A26" t="s">
        <v>31</v>
      </c>
      <c r="B26" s="15">
        <v>673</v>
      </c>
      <c r="C26" s="15">
        <v>3208</v>
      </c>
      <c r="D26" s="15">
        <v>372</v>
      </c>
    </row>
    <row r="27" spans="1:4" x14ac:dyDescent="0.25">
      <c r="A27" s="1" t="s">
        <v>50</v>
      </c>
      <c r="B27" s="16">
        <f>SUM(B20:B26)</f>
        <v>31896</v>
      </c>
      <c r="C27" s="16">
        <f t="shared" ref="C27:D27" si="3">SUM(C20:C26)</f>
        <v>43038</v>
      </c>
      <c r="D27" s="16">
        <f t="shared" si="3"/>
        <v>44944</v>
      </c>
    </row>
    <row r="28" spans="1:4" x14ac:dyDescent="0.25">
      <c r="A28" t="s">
        <v>51</v>
      </c>
      <c r="B28" s="15">
        <v>60415</v>
      </c>
      <c r="C28" s="15">
        <v>59479</v>
      </c>
      <c r="D28" s="15">
        <v>80351</v>
      </c>
    </row>
    <row r="29" spans="1:4" x14ac:dyDescent="0.25">
      <c r="A29" t="s">
        <v>31</v>
      </c>
      <c r="B29" s="15">
        <v>1540</v>
      </c>
      <c r="C29" s="15">
        <v>1707</v>
      </c>
      <c r="D29" s="15">
        <v>3352</v>
      </c>
    </row>
    <row r="30" spans="1:4" x14ac:dyDescent="0.25">
      <c r="A30" t="s">
        <v>52</v>
      </c>
      <c r="B30" s="15">
        <v>23292</v>
      </c>
      <c r="C30" s="15">
        <v>25932</v>
      </c>
      <c r="D30" s="15">
        <v>30488</v>
      </c>
    </row>
    <row r="31" spans="1:4" x14ac:dyDescent="0.25">
      <c r="A31" t="s">
        <v>37</v>
      </c>
      <c r="B31" s="15">
        <v>3380</v>
      </c>
      <c r="C31" s="15">
        <v>3359</v>
      </c>
      <c r="D31" s="15">
        <v>4952</v>
      </c>
    </row>
    <row r="32" spans="1:4" x14ac:dyDescent="0.25">
      <c r="A32" t="s">
        <v>53</v>
      </c>
      <c r="B32" s="15">
        <v>3636</v>
      </c>
      <c r="C32" s="15">
        <v>4259</v>
      </c>
      <c r="D32" s="15">
        <v>6002</v>
      </c>
    </row>
    <row r="33" spans="1:4" x14ac:dyDescent="0.25">
      <c r="A33" s="1" t="s">
        <v>54</v>
      </c>
      <c r="B33" s="16">
        <f>SUM(B28:B32)</f>
        <v>92263</v>
      </c>
      <c r="C33" s="16">
        <f t="shared" ref="C33:D33" si="4">SUM(C28:C32)</f>
        <v>94736</v>
      </c>
      <c r="D33" s="16">
        <f t="shared" si="4"/>
        <v>125145</v>
      </c>
    </row>
    <row r="34" spans="1:4" x14ac:dyDescent="0.25">
      <c r="A34" s="1" t="s">
        <v>55</v>
      </c>
      <c r="B34" s="16">
        <f>B27+B33</f>
        <v>124159</v>
      </c>
      <c r="C34" s="16">
        <f t="shared" ref="C34:D34" si="5">C27+C33</f>
        <v>137774</v>
      </c>
      <c r="D34" s="16">
        <f t="shared" si="5"/>
        <v>170089</v>
      </c>
    </row>
    <row r="35" spans="1:4" x14ac:dyDescent="0.25">
      <c r="A35" t="s">
        <v>56</v>
      </c>
      <c r="B35" s="15">
        <v>53602</v>
      </c>
      <c r="C35" s="15">
        <v>61859</v>
      </c>
      <c r="D35" s="15">
        <v>75076</v>
      </c>
    </row>
    <row r="36" spans="1:4" x14ac:dyDescent="0.25">
      <c r="A36" s="1" t="s">
        <v>57</v>
      </c>
      <c r="B36" s="16">
        <f>B34+B35</f>
        <v>177761</v>
      </c>
      <c r="C36" s="16">
        <f t="shared" ref="C36:D36" si="6">C34+C35</f>
        <v>199633</v>
      </c>
      <c r="D36" s="16">
        <f t="shared" si="6"/>
        <v>245165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H16" sqref="H16"/>
    </sheetView>
  </sheetViews>
  <sheetFormatPr baseColWidth="10" defaultRowHeight="15" x14ac:dyDescent="0.25"/>
  <cols>
    <col min="1" max="1" width="35.28515625" customWidth="1"/>
  </cols>
  <sheetData>
    <row r="1" spans="1:7" x14ac:dyDescent="0.25">
      <c r="A1" s="10" t="s">
        <v>26</v>
      </c>
      <c r="B1" s="10">
        <v>2014</v>
      </c>
      <c r="C1" s="10" t="s">
        <v>17</v>
      </c>
      <c r="D1" s="10">
        <v>2015</v>
      </c>
      <c r="E1" s="10" t="s">
        <v>17</v>
      </c>
      <c r="F1" s="10">
        <v>2016</v>
      </c>
      <c r="G1" s="10" t="s">
        <v>17</v>
      </c>
    </row>
    <row r="2" spans="1:7" x14ac:dyDescent="0.25">
      <c r="A2" t="s">
        <v>27</v>
      </c>
      <c r="B2" s="15">
        <v>2572</v>
      </c>
      <c r="C2" s="17">
        <f>(B2/$B$19)*100</f>
        <v>1.4468865499181485</v>
      </c>
      <c r="D2" s="15">
        <v>3825</v>
      </c>
      <c r="E2" s="17">
        <f>(D2/$D$19)*100</f>
        <v>1.9160158891566021</v>
      </c>
      <c r="F2" s="15">
        <v>6814</v>
      </c>
      <c r="G2" s="4">
        <f>(F2/$F$19)*100</f>
        <v>2.7793526808475923</v>
      </c>
    </row>
    <row r="3" spans="1:7" x14ac:dyDescent="0.25">
      <c r="A3" t="s">
        <v>28</v>
      </c>
      <c r="B3" s="15">
        <v>19028</v>
      </c>
      <c r="C3" s="17">
        <f t="shared" ref="C3:C18" si="0">(B3/$B$19)*100</f>
        <v>10.704260214557749</v>
      </c>
      <c r="D3" s="15">
        <v>19047</v>
      </c>
      <c r="E3" s="17">
        <f t="shared" ref="E3:E18" si="1">(D3/$D$19)*100</f>
        <v>9.5410077492198173</v>
      </c>
      <c r="F3" s="15">
        <v>24069</v>
      </c>
      <c r="G3" s="4">
        <f t="shared" ref="G3:G18" si="2">(F3/$F$19)*100</f>
        <v>9.8174698672322709</v>
      </c>
    </row>
    <row r="4" spans="1:7" x14ac:dyDescent="0.25">
      <c r="A4" t="s">
        <v>29</v>
      </c>
      <c r="B4" s="15">
        <v>4978</v>
      </c>
      <c r="C4" s="17">
        <f t="shared" si="0"/>
        <v>2.8003892867389362</v>
      </c>
      <c r="D4" s="15">
        <v>5509</v>
      </c>
      <c r="E4" s="17">
        <f t="shared" si="1"/>
        <v>2.7595637995722151</v>
      </c>
      <c r="F4" s="15">
        <v>7428</v>
      </c>
      <c r="G4" s="4">
        <f t="shared" si="2"/>
        <v>3.0297962596618602</v>
      </c>
    </row>
    <row r="5" spans="1:7" x14ac:dyDescent="0.25">
      <c r="A5" t="s">
        <v>30</v>
      </c>
      <c r="B5" s="15">
        <v>695</v>
      </c>
      <c r="C5" s="17">
        <f t="shared" si="0"/>
        <v>0.39097439820883095</v>
      </c>
      <c r="D5" s="15">
        <v>861</v>
      </c>
      <c r="E5" s="17">
        <f t="shared" si="1"/>
        <v>0.43129141975525093</v>
      </c>
      <c r="F5" s="15">
        <v>806</v>
      </c>
      <c r="G5" s="4">
        <f t="shared" si="2"/>
        <v>0.3287581832643322</v>
      </c>
    </row>
    <row r="6" spans="1:7" x14ac:dyDescent="0.25">
      <c r="A6" t="s">
        <v>31</v>
      </c>
      <c r="B6" s="15">
        <v>386</v>
      </c>
      <c r="C6" s="17">
        <f t="shared" si="0"/>
        <v>0.21714549310591189</v>
      </c>
      <c r="D6" s="15">
        <v>885</v>
      </c>
      <c r="E6" s="17">
        <f t="shared" si="1"/>
        <v>0.44331348023623346</v>
      </c>
      <c r="F6" s="15">
        <v>305</v>
      </c>
      <c r="G6" s="4">
        <f t="shared" si="2"/>
        <v>0.12440601227744581</v>
      </c>
    </row>
    <row r="7" spans="1:7" x14ac:dyDescent="0.25">
      <c r="A7" t="s">
        <v>32</v>
      </c>
      <c r="B7" s="15">
        <v>18</v>
      </c>
      <c r="C7" s="17">
        <f t="shared" si="0"/>
        <v>1.0125955637063248E-2</v>
      </c>
      <c r="D7" s="15">
        <v>1501</v>
      </c>
      <c r="E7" s="17">
        <f t="shared" si="1"/>
        <v>0.75187969924812026</v>
      </c>
      <c r="F7" s="15">
        <v>1140</v>
      </c>
      <c r="G7" s="4">
        <f t="shared" si="2"/>
        <v>0.46499296392225642</v>
      </c>
    </row>
    <row r="8" spans="1:7" x14ac:dyDescent="0.25">
      <c r="A8" t="s">
        <v>33</v>
      </c>
      <c r="B8" s="15">
        <v>188</v>
      </c>
      <c r="C8" s="17">
        <f t="shared" si="0"/>
        <v>0.10575998109821615</v>
      </c>
      <c r="D8" s="15">
        <v>502</v>
      </c>
      <c r="E8" s="17">
        <f t="shared" si="1"/>
        <v>0.25146143172721941</v>
      </c>
      <c r="F8" s="15">
        <v>148</v>
      </c>
      <c r="G8" s="4">
        <f t="shared" si="2"/>
        <v>6.0367507596924525E-2</v>
      </c>
    </row>
    <row r="9" spans="1:7" x14ac:dyDescent="0.25">
      <c r="A9" s="1" t="s">
        <v>41</v>
      </c>
      <c r="B9" s="16">
        <f>SUM(B2:B8)</f>
        <v>27865</v>
      </c>
      <c r="C9" s="18">
        <f t="shared" si="0"/>
        <v>15.675541879264857</v>
      </c>
      <c r="D9" s="16">
        <f t="shared" ref="D9:F9" si="3">SUM(D2:D8)</f>
        <v>32130</v>
      </c>
      <c r="E9" s="18">
        <f t="shared" si="1"/>
        <v>16.094533468915458</v>
      </c>
      <c r="F9" s="16">
        <f t="shared" si="3"/>
        <v>40710</v>
      </c>
      <c r="G9" s="5">
        <f t="shared" si="2"/>
        <v>16.605143474802684</v>
      </c>
    </row>
    <row r="10" spans="1:7" x14ac:dyDescent="0.25">
      <c r="A10" t="s">
        <v>34</v>
      </c>
      <c r="B10" s="15">
        <v>1109</v>
      </c>
      <c r="C10" s="17">
        <f t="shared" si="0"/>
        <v>0.62387137786128566</v>
      </c>
      <c r="D10" s="15">
        <v>950</v>
      </c>
      <c r="E10" s="17">
        <f t="shared" si="1"/>
        <v>0.47587322737222798</v>
      </c>
      <c r="F10" s="15">
        <v>807</v>
      </c>
      <c r="G10" s="4">
        <f t="shared" si="2"/>
        <v>0.32916607182917623</v>
      </c>
    </row>
    <row r="11" spans="1:7" x14ac:dyDescent="0.25">
      <c r="A11" t="s">
        <v>35</v>
      </c>
      <c r="B11" s="15">
        <v>52475</v>
      </c>
      <c r="C11" s="17">
        <f t="shared" si="0"/>
        <v>29.51997344749411</v>
      </c>
      <c r="D11" s="15">
        <v>58073</v>
      </c>
      <c r="E11" s="17">
        <f t="shared" si="1"/>
        <v>29.089879929670946</v>
      </c>
      <c r="F11" s="15">
        <v>74584</v>
      </c>
      <c r="G11" s="4">
        <f t="shared" si="2"/>
        <v>30.421960720331203</v>
      </c>
    </row>
    <row r="12" spans="1:7" x14ac:dyDescent="0.25">
      <c r="A12" t="s">
        <v>36</v>
      </c>
      <c r="B12" s="15">
        <v>2031</v>
      </c>
      <c r="C12" s="17">
        <f t="shared" si="0"/>
        <v>1.1425453277153033</v>
      </c>
      <c r="D12" s="15">
        <v>2106</v>
      </c>
      <c r="E12" s="17">
        <f t="shared" si="1"/>
        <v>1.0549358072062234</v>
      </c>
      <c r="F12" s="15">
        <v>2124</v>
      </c>
      <c r="G12" s="4">
        <f t="shared" si="2"/>
        <v>0.86635531172883573</v>
      </c>
    </row>
    <row r="13" spans="1:7" x14ac:dyDescent="0.25">
      <c r="A13" t="s">
        <v>31</v>
      </c>
      <c r="B13" s="15">
        <v>1653</v>
      </c>
      <c r="C13" s="17">
        <f t="shared" si="0"/>
        <v>0.92990025933697495</v>
      </c>
      <c r="D13" s="15">
        <v>3346</v>
      </c>
      <c r="E13" s="17">
        <f t="shared" si="1"/>
        <v>1.676075598723658</v>
      </c>
      <c r="F13" s="15">
        <v>3448</v>
      </c>
      <c r="G13" s="4">
        <f t="shared" si="2"/>
        <v>1.4063997715824037</v>
      </c>
    </row>
    <row r="14" spans="1:7" x14ac:dyDescent="0.25">
      <c r="A14" t="s">
        <v>37</v>
      </c>
      <c r="B14" s="15">
        <v>8709</v>
      </c>
      <c r="C14" s="17">
        <f t="shared" si="0"/>
        <v>4.8992748690657679</v>
      </c>
      <c r="D14" s="15">
        <v>10705</v>
      </c>
      <c r="E14" s="17">
        <f t="shared" si="1"/>
        <v>5.3623398937049487</v>
      </c>
      <c r="F14" s="15">
        <v>9779</v>
      </c>
      <c r="G14" s="4">
        <f t="shared" si="2"/>
        <v>3.9887422756103033</v>
      </c>
    </row>
    <row r="15" spans="1:7" x14ac:dyDescent="0.25">
      <c r="A15" t="s">
        <v>38</v>
      </c>
      <c r="B15" s="15">
        <v>37960</v>
      </c>
      <c r="C15" s="17">
        <f t="shared" si="0"/>
        <v>21.354515332384494</v>
      </c>
      <c r="D15" s="15">
        <v>42535</v>
      </c>
      <c r="E15" s="17">
        <f t="shared" si="1"/>
        <v>21.306597606608126</v>
      </c>
      <c r="F15" s="15">
        <v>49938</v>
      </c>
      <c r="G15" s="4">
        <f t="shared" si="2"/>
        <v>20.369139151183894</v>
      </c>
    </row>
    <row r="16" spans="1:7" x14ac:dyDescent="0.25">
      <c r="A16" t="s">
        <v>40</v>
      </c>
      <c r="B16" s="15">
        <v>45257</v>
      </c>
      <c r="C16" s="17">
        <f t="shared" si="0"/>
        <v>25.459465237031747</v>
      </c>
      <c r="D16" s="15">
        <v>49196</v>
      </c>
      <c r="E16" s="17">
        <f t="shared" si="1"/>
        <v>24.643220309267505</v>
      </c>
      <c r="F16" s="15">
        <v>62884</v>
      </c>
      <c r="G16" s="4">
        <f t="shared" si="2"/>
        <v>25.649664511655416</v>
      </c>
    </row>
    <row r="17" spans="1:7" x14ac:dyDescent="0.25">
      <c r="A17" t="s">
        <v>39</v>
      </c>
      <c r="B17" s="15">
        <v>702</v>
      </c>
      <c r="C17" s="17">
        <f t="shared" si="0"/>
        <v>0.39491226984546668</v>
      </c>
      <c r="D17" s="15">
        <v>592</v>
      </c>
      <c r="E17" s="17">
        <f t="shared" si="1"/>
        <v>0.29654415853090421</v>
      </c>
      <c r="F17" s="15">
        <v>891</v>
      </c>
      <c r="G17" s="4">
        <f t="shared" si="2"/>
        <v>0.36342871127607934</v>
      </c>
    </row>
    <row r="18" spans="1:7" x14ac:dyDescent="0.25">
      <c r="A18" s="1" t="s">
        <v>42</v>
      </c>
      <c r="B18" s="16">
        <f>SUM(B10:B17)</f>
        <v>149896</v>
      </c>
      <c r="C18" s="18">
        <f t="shared" si="0"/>
        <v>84.324458120735144</v>
      </c>
      <c r="D18" s="16">
        <f t="shared" ref="D18:F18" si="4">SUM(D10:D17)</f>
        <v>167503</v>
      </c>
      <c r="E18" s="18">
        <f t="shared" si="1"/>
        <v>83.905466531084542</v>
      </c>
      <c r="F18" s="16">
        <f t="shared" si="4"/>
        <v>204455</v>
      </c>
      <c r="G18" s="5">
        <f t="shared" si="2"/>
        <v>83.394856525197312</v>
      </c>
    </row>
    <row r="19" spans="1:7" x14ac:dyDescent="0.25">
      <c r="A19" s="1" t="s">
        <v>43</v>
      </c>
      <c r="B19" s="16">
        <f>B9+B18</f>
        <v>177761</v>
      </c>
      <c r="C19" s="19">
        <v>100</v>
      </c>
      <c r="D19" s="16">
        <f t="shared" ref="D19:F19" si="5">D9+D18</f>
        <v>199633</v>
      </c>
      <c r="E19" s="18">
        <v>100</v>
      </c>
      <c r="F19" s="16">
        <f t="shared" si="5"/>
        <v>245165</v>
      </c>
      <c r="G19" s="20">
        <v>100</v>
      </c>
    </row>
    <row r="20" spans="1:7" x14ac:dyDescent="0.25">
      <c r="A20" t="s">
        <v>44</v>
      </c>
      <c r="B20" s="15">
        <v>1789</v>
      </c>
      <c r="C20" s="17">
        <f>(B20/$B$19)*100</f>
        <v>1.0064074797058973</v>
      </c>
      <c r="D20" s="15">
        <v>8282</v>
      </c>
      <c r="E20" s="17">
        <f>(D20/$D$19)*100</f>
        <v>4.1486127043124137</v>
      </c>
      <c r="F20" s="15">
        <v>2150</v>
      </c>
      <c r="G20" s="4">
        <f>(F20/$F$19)*100</f>
        <v>0.8769604144147819</v>
      </c>
    </row>
    <row r="21" spans="1:7" x14ac:dyDescent="0.25">
      <c r="A21" t="s">
        <v>45</v>
      </c>
      <c r="B21" s="15">
        <v>11867</v>
      </c>
      <c r="C21" s="17">
        <f t="shared" ref="C21:C36" si="6">(B21/$B$19)*100</f>
        <v>6.6758175302794198</v>
      </c>
      <c r="D21" s="15">
        <v>13146</v>
      </c>
      <c r="E21" s="17">
        <f t="shared" ref="E21:E36" si="7">(D21/$D$19)*100</f>
        <v>6.5850836284582215</v>
      </c>
      <c r="F21" s="15">
        <v>16652</v>
      </c>
      <c r="G21" s="4">
        <f t="shared" ref="G21:G36" si="8">(F21/$F$19)*100</f>
        <v>6.7921603817836962</v>
      </c>
    </row>
    <row r="22" spans="1:7" x14ac:dyDescent="0.25">
      <c r="A22" t="s">
        <v>46</v>
      </c>
      <c r="B22" s="15">
        <v>12432</v>
      </c>
      <c r="C22" s="17">
        <f t="shared" si="6"/>
        <v>6.9936600266650162</v>
      </c>
      <c r="D22" s="15">
        <v>14046</v>
      </c>
      <c r="E22" s="17">
        <f t="shared" si="7"/>
        <v>7.0359108964950678</v>
      </c>
      <c r="F22" s="15">
        <v>19881</v>
      </c>
      <c r="G22" s="4">
        <f t="shared" si="8"/>
        <v>8.109232557665246</v>
      </c>
    </row>
    <row r="23" spans="1:7" x14ac:dyDescent="0.25">
      <c r="A23" t="s">
        <v>47</v>
      </c>
      <c r="B23" s="15">
        <v>789</v>
      </c>
      <c r="C23" s="17">
        <f t="shared" si="6"/>
        <v>0.44385438875793909</v>
      </c>
      <c r="D23" s="15">
        <v>401</v>
      </c>
      <c r="E23" s="17">
        <f t="shared" si="7"/>
        <v>0.20086859386975101</v>
      </c>
      <c r="F23" s="15">
        <v>853</v>
      </c>
      <c r="G23" s="4">
        <f t="shared" si="8"/>
        <v>0.34792894581200412</v>
      </c>
    </row>
    <row r="24" spans="1:7" x14ac:dyDescent="0.25">
      <c r="A24" t="s">
        <v>48</v>
      </c>
      <c r="B24" s="15">
        <v>3232</v>
      </c>
      <c r="C24" s="17">
        <f t="shared" si="6"/>
        <v>1.8181715899438007</v>
      </c>
      <c r="D24" s="15">
        <v>2845</v>
      </c>
      <c r="E24" s="17">
        <f t="shared" si="7"/>
        <v>1.4251150861831461</v>
      </c>
      <c r="F24" s="15">
        <v>3851</v>
      </c>
      <c r="G24" s="4">
        <f t="shared" si="8"/>
        <v>1.5707788632145698</v>
      </c>
    </row>
    <row r="25" spans="1:7" x14ac:dyDescent="0.25">
      <c r="A25" t="s">
        <v>49</v>
      </c>
      <c r="B25" s="15">
        <v>1114</v>
      </c>
      <c r="C25" s="17">
        <f t="shared" si="6"/>
        <v>0.62668414331602551</v>
      </c>
      <c r="D25" s="15">
        <v>1110</v>
      </c>
      <c r="E25" s="17">
        <f t="shared" si="7"/>
        <v>0.55602029724544544</v>
      </c>
      <c r="F25" s="15">
        <v>1185</v>
      </c>
      <c r="G25" s="4">
        <f t="shared" si="8"/>
        <v>0.48334794934024022</v>
      </c>
    </row>
    <row r="26" spans="1:7" x14ac:dyDescent="0.25">
      <c r="A26" t="s">
        <v>31</v>
      </c>
      <c r="B26" s="15">
        <v>673</v>
      </c>
      <c r="C26" s="17">
        <f t="shared" si="6"/>
        <v>0.37859823020797584</v>
      </c>
      <c r="D26" s="15">
        <v>3208</v>
      </c>
      <c r="E26" s="17">
        <f t="shared" si="7"/>
        <v>1.606948750958008</v>
      </c>
      <c r="F26" s="15">
        <v>372</v>
      </c>
      <c r="G26" s="4">
        <f t="shared" si="8"/>
        <v>0.15173454612199946</v>
      </c>
    </row>
    <row r="27" spans="1:7" x14ac:dyDescent="0.25">
      <c r="A27" s="1" t="s">
        <v>50</v>
      </c>
      <c r="B27" s="16">
        <f>SUM(B20:B26)</f>
        <v>31896</v>
      </c>
      <c r="C27" s="18">
        <f t="shared" si="6"/>
        <v>17.943193388876075</v>
      </c>
      <c r="D27" s="16">
        <f t="shared" ref="D27:F27" si="9">SUM(D20:D26)</f>
        <v>43038</v>
      </c>
      <c r="E27" s="18">
        <f t="shared" si="7"/>
        <v>21.558559957522053</v>
      </c>
      <c r="F27" s="16">
        <f t="shared" si="9"/>
        <v>44944</v>
      </c>
      <c r="G27" s="5">
        <f t="shared" si="8"/>
        <v>18.332143658352535</v>
      </c>
    </row>
    <row r="28" spans="1:7" x14ac:dyDescent="0.25">
      <c r="A28" t="s">
        <v>51</v>
      </c>
      <c r="B28" s="15">
        <v>60415</v>
      </c>
      <c r="C28" s="17">
        <f t="shared" si="6"/>
        <v>33.986644989620899</v>
      </c>
      <c r="D28" s="15">
        <v>59479</v>
      </c>
      <c r="E28" s="17">
        <f t="shared" si="7"/>
        <v>29.794172306181842</v>
      </c>
      <c r="F28" s="15">
        <v>80351</v>
      </c>
      <c r="G28" s="4">
        <f t="shared" si="8"/>
        <v>32.774254073787041</v>
      </c>
    </row>
    <row r="29" spans="1:7" x14ac:dyDescent="0.25">
      <c r="A29" t="s">
        <v>31</v>
      </c>
      <c r="B29" s="15">
        <v>1540</v>
      </c>
      <c r="C29" s="17">
        <f t="shared" si="6"/>
        <v>0.86633176005985568</v>
      </c>
      <c r="D29" s="15">
        <v>1707</v>
      </c>
      <c r="E29" s="17">
        <f t="shared" si="7"/>
        <v>0.85506905170988778</v>
      </c>
      <c r="F29" s="15">
        <v>3352</v>
      </c>
      <c r="G29" s="4">
        <f t="shared" si="8"/>
        <v>1.3672424693573715</v>
      </c>
    </row>
    <row r="30" spans="1:7" x14ac:dyDescent="0.25">
      <c r="A30" t="s">
        <v>52</v>
      </c>
      <c r="B30" s="15">
        <v>23292</v>
      </c>
      <c r="C30" s="17">
        <f t="shared" si="6"/>
        <v>13.102986594359841</v>
      </c>
      <c r="D30" s="15">
        <v>25932</v>
      </c>
      <c r="E30" s="17">
        <f t="shared" si="7"/>
        <v>12.989836349701703</v>
      </c>
      <c r="F30" s="15">
        <v>30488</v>
      </c>
      <c r="G30" s="4">
        <f t="shared" si="8"/>
        <v>12.43570656496645</v>
      </c>
    </row>
    <row r="31" spans="1:7" x14ac:dyDescent="0.25">
      <c r="A31" t="s">
        <v>37</v>
      </c>
      <c r="B31" s="15">
        <v>3380</v>
      </c>
      <c r="C31" s="17">
        <f t="shared" si="6"/>
        <v>1.9014294474040989</v>
      </c>
      <c r="D31" s="15">
        <v>3359</v>
      </c>
      <c r="E31" s="17">
        <f t="shared" si="7"/>
        <v>1.682587548150857</v>
      </c>
      <c r="F31" s="15">
        <v>4952</v>
      </c>
      <c r="G31" s="4">
        <f t="shared" si="8"/>
        <v>2.0198641731079068</v>
      </c>
    </row>
    <row r="32" spans="1:7" x14ac:dyDescent="0.25">
      <c r="A32" t="s">
        <v>53</v>
      </c>
      <c r="B32" s="15">
        <v>3636</v>
      </c>
      <c r="C32" s="17">
        <f t="shared" si="6"/>
        <v>2.0454430386867761</v>
      </c>
      <c r="D32" s="15">
        <v>4259</v>
      </c>
      <c r="E32" s="17">
        <f t="shared" si="7"/>
        <v>2.1334148161877042</v>
      </c>
      <c r="F32" s="15">
        <v>6002</v>
      </c>
      <c r="G32" s="4">
        <f t="shared" si="8"/>
        <v>2.4481471661941958</v>
      </c>
    </row>
    <row r="33" spans="1:7" x14ac:dyDescent="0.25">
      <c r="A33" s="1" t="s">
        <v>54</v>
      </c>
      <c r="B33" s="16">
        <f>SUM(B28:B32)</f>
        <v>92263</v>
      </c>
      <c r="C33" s="18">
        <f t="shared" si="6"/>
        <v>51.902835830131465</v>
      </c>
      <c r="D33" s="16">
        <f t="shared" ref="D33:F33" si="10">SUM(D28:D32)</f>
        <v>94736</v>
      </c>
      <c r="E33" s="18">
        <f t="shared" si="7"/>
        <v>47.455080071931995</v>
      </c>
      <c r="F33" s="16">
        <f t="shared" si="10"/>
        <v>125145</v>
      </c>
      <c r="G33" s="5">
        <f t="shared" si="8"/>
        <v>51.045214447412967</v>
      </c>
    </row>
    <row r="34" spans="1:7" x14ac:dyDescent="0.25">
      <c r="A34" s="1" t="s">
        <v>55</v>
      </c>
      <c r="B34" s="16">
        <f>B27+B33</f>
        <v>124159</v>
      </c>
      <c r="C34" s="18">
        <f t="shared" si="6"/>
        <v>69.846029219007548</v>
      </c>
      <c r="D34" s="16">
        <f t="shared" ref="D34:F34" si="11">D27+D33</f>
        <v>137774</v>
      </c>
      <c r="E34" s="18">
        <f t="shared" si="7"/>
        <v>69.013640029454052</v>
      </c>
      <c r="F34" s="16">
        <f t="shared" si="11"/>
        <v>170089</v>
      </c>
      <c r="G34" s="5">
        <f t="shared" si="8"/>
        <v>69.377358105765509</v>
      </c>
    </row>
    <row r="35" spans="1:7" x14ac:dyDescent="0.25">
      <c r="A35" t="s">
        <v>56</v>
      </c>
      <c r="B35" s="15">
        <v>53602</v>
      </c>
      <c r="C35" s="17">
        <f t="shared" si="6"/>
        <v>30.153970780992456</v>
      </c>
      <c r="D35" s="15">
        <v>61859</v>
      </c>
      <c r="E35" s="17">
        <f t="shared" si="7"/>
        <v>30.986359970545951</v>
      </c>
      <c r="F35" s="15">
        <v>75076</v>
      </c>
      <c r="G35" s="4">
        <f t="shared" si="8"/>
        <v>30.622641894234491</v>
      </c>
    </row>
    <row r="36" spans="1:7" x14ac:dyDescent="0.25">
      <c r="A36" s="1" t="s">
        <v>57</v>
      </c>
      <c r="B36" s="16">
        <f>B34+B35</f>
        <v>177761</v>
      </c>
      <c r="C36" s="18">
        <f t="shared" si="6"/>
        <v>100</v>
      </c>
      <c r="D36" s="16">
        <f t="shared" ref="D36:F36" si="12">D34+D35</f>
        <v>199633</v>
      </c>
      <c r="E36" s="18">
        <f t="shared" si="7"/>
        <v>100</v>
      </c>
      <c r="F36" s="16">
        <f t="shared" si="12"/>
        <v>245165</v>
      </c>
      <c r="G36" s="5">
        <f t="shared" si="8"/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D37" sqref="D37:H37"/>
    </sheetView>
  </sheetViews>
  <sheetFormatPr baseColWidth="10" defaultRowHeight="15" x14ac:dyDescent="0.25"/>
  <cols>
    <col min="1" max="1" width="35.7109375" customWidth="1"/>
    <col min="2" max="2" width="11" customWidth="1"/>
    <col min="5" max="5" width="10.7109375" customWidth="1"/>
  </cols>
  <sheetData>
    <row r="1" spans="1:8" x14ac:dyDescent="0.25">
      <c r="D1" s="1" t="s">
        <v>20</v>
      </c>
      <c r="E1" s="1"/>
      <c r="F1" s="1"/>
      <c r="G1" s="1" t="s">
        <v>21</v>
      </c>
    </row>
    <row r="2" spans="1:8" x14ac:dyDescent="0.25">
      <c r="A2" s="10" t="s">
        <v>26</v>
      </c>
      <c r="B2" s="10">
        <v>2014</v>
      </c>
      <c r="C2" s="10">
        <v>2015</v>
      </c>
      <c r="D2" s="10" t="s">
        <v>19</v>
      </c>
      <c r="E2" s="10" t="s">
        <v>17</v>
      </c>
      <c r="F2" s="10">
        <v>2016</v>
      </c>
      <c r="G2" s="10" t="s">
        <v>19</v>
      </c>
      <c r="H2" s="10" t="s">
        <v>17</v>
      </c>
    </row>
    <row r="3" spans="1:8" x14ac:dyDescent="0.25">
      <c r="A3" t="s">
        <v>27</v>
      </c>
      <c r="B3" s="15">
        <v>2572</v>
      </c>
      <c r="C3" s="15">
        <v>3825</v>
      </c>
      <c r="D3" s="15">
        <f>C3-B3</f>
        <v>1253</v>
      </c>
      <c r="E3" s="17">
        <f>(D3/B3)*100</f>
        <v>48.71695178849145</v>
      </c>
      <c r="F3" s="15">
        <v>6814</v>
      </c>
      <c r="G3" s="2">
        <f>F3-C3</f>
        <v>2989</v>
      </c>
      <c r="H3" s="4">
        <f>(G3/C3)*100</f>
        <v>78.143790849673195</v>
      </c>
    </row>
    <row r="4" spans="1:8" x14ac:dyDescent="0.25">
      <c r="A4" t="s">
        <v>28</v>
      </c>
      <c r="B4" s="15">
        <v>19028</v>
      </c>
      <c r="C4" s="15">
        <v>19047</v>
      </c>
      <c r="D4" s="15">
        <f t="shared" ref="D4:D37" si="0">C4-B4</f>
        <v>19</v>
      </c>
      <c r="E4" s="17">
        <f t="shared" ref="E4:E37" si="1">(D4/B4)*100</f>
        <v>9.9852848433886893E-2</v>
      </c>
      <c r="F4" s="15">
        <v>24069</v>
      </c>
      <c r="G4" s="2">
        <f t="shared" ref="G4:G37" si="2">F4-C4</f>
        <v>5022</v>
      </c>
      <c r="H4" s="4">
        <f t="shared" ref="H4:H37" si="3">(G4/C4)*100</f>
        <v>26.366356906599464</v>
      </c>
    </row>
    <row r="5" spans="1:8" x14ac:dyDescent="0.25">
      <c r="A5" t="s">
        <v>29</v>
      </c>
      <c r="B5" s="15">
        <v>4978</v>
      </c>
      <c r="C5" s="15">
        <v>5509</v>
      </c>
      <c r="D5" s="15">
        <f t="shared" si="0"/>
        <v>531</v>
      </c>
      <c r="E5" s="17">
        <f t="shared" si="1"/>
        <v>10.666934511852149</v>
      </c>
      <c r="F5" s="15">
        <v>7428</v>
      </c>
      <c r="G5" s="2">
        <f t="shared" si="2"/>
        <v>1919</v>
      </c>
      <c r="H5" s="4">
        <f t="shared" si="3"/>
        <v>34.833908150299507</v>
      </c>
    </row>
    <row r="6" spans="1:8" x14ac:dyDescent="0.25">
      <c r="A6" t="s">
        <v>30</v>
      </c>
      <c r="B6" s="15">
        <v>695</v>
      </c>
      <c r="C6" s="15">
        <v>861</v>
      </c>
      <c r="D6" s="15">
        <f t="shared" si="0"/>
        <v>166</v>
      </c>
      <c r="E6" s="17">
        <f t="shared" si="1"/>
        <v>23.884892086330936</v>
      </c>
      <c r="F6" s="15">
        <v>806</v>
      </c>
      <c r="G6" s="2">
        <f t="shared" si="2"/>
        <v>-55</v>
      </c>
      <c r="H6" s="4">
        <f t="shared" si="3"/>
        <v>-6.3879210220673635</v>
      </c>
    </row>
    <row r="7" spans="1:8" x14ac:dyDescent="0.25">
      <c r="A7" t="s">
        <v>31</v>
      </c>
      <c r="B7" s="15">
        <v>386</v>
      </c>
      <c r="C7" s="15">
        <v>885</v>
      </c>
      <c r="D7" s="15">
        <f t="shared" si="0"/>
        <v>499</v>
      </c>
      <c r="E7" s="17">
        <f t="shared" si="1"/>
        <v>129.27461139896371</v>
      </c>
      <c r="F7" s="15">
        <v>305</v>
      </c>
      <c r="G7" s="2">
        <f t="shared" si="2"/>
        <v>-580</v>
      </c>
      <c r="H7" s="4">
        <f t="shared" si="3"/>
        <v>-65.536723163841799</v>
      </c>
    </row>
    <row r="8" spans="1:8" x14ac:dyDescent="0.25">
      <c r="A8" t="s">
        <v>32</v>
      </c>
      <c r="B8" s="15">
        <v>18</v>
      </c>
      <c r="C8" s="15">
        <v>1501</v>
      </c>
      <c r="D8" s="15">
        <f t="shared" si="0"/>
        <v>1483</v>
      </c>
      <c r="E8" s="17">
        <f t="shared" si="1"/>
        <v>8238.8888888888887</v>
      </c>
      <c r="F8" s="15">
        <v>1140</v>
      </c>
      <c r="G8" s="2">
        <f t="shared" si="2"/>
        <v>-361</v>
      </c>
      <c r="H8" s="4">
        <f t="shared" si="3"/>
        <v>-24.050632911392405</v>
      </c>
    </row>
    <row r="9" spans="1:8" x14ac:dyDescent="0.25">
      <c r="A9" t="s">
        <v>33</v>
      </c>
      <c r="B9" s="15">
        <v>188</v>
      </c>
      <c r="C9" s="15">
        <v>502</v>
      </c>
      <c r="D9" s="15">
        <f t="shared" si="0"/>
        <v>314</v>
      </c>
      <c r="E9" s="17">
        <f t="shared" si="1"/>
        <v>167.02127659574469</v>
      </c>
      <c r="F9" s="15">
        <v>148</v>
      </c>
      <c r="G9" s="2">
        <f t="shared" si="2"/>
        <v>-354</v>
      </c>
      <c r="H9" s="4">
        <f t="shared" si="3"/>
        <v>-70.517928286852595</v>
      </c>
    </row>
    <row r="10" spans="1:8" x14ac:dyDescent="0.25">
      <c r="A10" s="1" t="s">
        <v>41</v>
      </c>
      <c r="B10" s="16">
        <f>SUM(B3:B9)</f>
        <v>27865</v>
      </c>
      <c r="C10" s="16">
        <f t="shared" ref="C10:F10" si="4">SUM(C3:C9)</f>
        <v>32130</v>
      </c>
      <c r="D10" s="16">
        <f t="shared" si="0"/>
        <v>4265</v>
      </c>
      <c r="E10" s="18">
        <f t="shared" si="1"/>
        <v>15.305939350439621</v>
      </c>
      <c r="F10" s="16">
        <f t="shared" si="4"/>
        <v>40710</v>
      </c>
      <c r="G10" s="3">
        <f t="shared" si="2"/>
        <v>8580</v>
      </c>
      <c r="H10" s="5">
        <f t="shared" si="3"/>
        <v>26.704014939309058</v>
      </c>
    </row>
    <row r="11" spans="1:8" x14ac:dyDescent="0.25">
      <c r="A11" t="s">
        <v>34</v>
      </c>
      <c r="B11" s="15">
        <v>1109</v>
      </c>
      <c r="C11" s="15">
        <v>950</v>
      </c>
      <c r="D11" s="15">
        <f t="shared" si="0"/>
        <v>-159</v>
      </c>
      <c r="E11" s="17">
        <f t="shared" si="1"/>
        <v>-14.337240757439135</v>
      </c>
      <c r="F11" s="15">
        <v>807</v>
      </c>
      <c r="G11" s="2">
        <f t="shared" si="2"/>
        <v>-143</v>
      </c>
      <c r="H11" s="4">
        <f t="shared" si="3"/>
        <v>-15.052631578947368</v>
      </c>
    </row>
    <row r="12" spans="1:8" x14ac:dyDescent="0.25">
      <c r="A12" t="s">
        <v>35</v>
      </c>
      <c r="B12" s="15">
        <v>52475</v>
      </c>
      <c r="C12" s="15">
        <v>58073</v>
      </c>
      <c r="D12" s="15">
        <f t="shared" si="0"/>
        <v>5598</v>
      </c>
      <c r="E12" s="17">
        <f t="shared" si="1"/>
        <v>10.667937112910909</v>
      </c>
      <c r="F12" s="15">
        <v>74584</v>
      </c>
      <c r="G12" s="2">
        <f t="shared" si="2"/>
        <v>16511</v>
      </c>
      <c r="H12" s="4">
        <f t="shared" si="3"/>
        <v>28.431456959344274</v>
      </c>
    </row>
    <row r="13" spans="1:8" x14ac:dyDescent="0.25">
      <c r="A13" t="s">
        <v>36</v>
      </c>
      <c r="B13" s="15">
        <v>2031</v>
      </c>
      <c r="C13" s="15">
        <v>2106</v>
      </c>
      <c r="D13" s="15">
        <f t="shared" si="0"/>
        <v>75</v>
      </c>
      <c r="E13" s="17">
        <f t="shared" si="1"/>
        <v>3.6927621861152145</v>
      </c>
      <c r="F13" s="15">
        <v>2124</v>
      </c>
      <c r="G13" s="2">
        <f t="shared" si="2"/>
        <v>18</v>
      </c>
      <c r="H13" s="4">
        <f t="shared" si="3"/>
        <v>0.85470085470085477</v>
      </c>
    </row>
    <row r="14" spans="1:8" x14ac:dyDescent="0.25">
      <c r="A14" t="s">
        <v>31</v>
      </c>
      <c r="B14" s="15">
        <v>1653</v>
      </c>
      <c r="C14" s="15">
        <v>3346</v>
      </c>
      <c r="D14" s="15">
        <f t="shared" si="0"/>
        <v>1693</v>
      </c>
      <c r="E14" s="17">
        <f t="shared" si="1"/>
        <v>102.41984271022385</v>
      </c>
      <c r="F14" s="15">
        <v>3448</v>
      </c>
      <c r="G14" s="2">
        <f t="shared" si="2"/>
        <v>102</v>
      </c>
      <c r="H14" s="4">
        <f t="shared" si="3"/>
        <v>3.0484160191273162</v>
      </c>
    </row>
    <row r="15" spans="1:8" x14ac:dyDescent="0.25">
      <c r="A15" t="s">
        <v>37</v>
      </c>
      <c r="B15" s="15">
        <v>8709</v>
      </c>
      <c r="C15" s="15">
        <v>10705</v>
      </c>
      <c r="D15" s="15">
        <f t="shared" si="0"/>
        <v>1996</v>
      </c>
      <c r="E15" s="17">
        <f t="shared" si="1"/>
        <v>22.918819611895742</v>
      </c>
      <c r="F15" s="15">
        <v>9779</v>
      </c>
      <c r="G15" s="2">
        <f t="shared" si="2"/>
        <v>-926</v>
      </c>
      <c r="H15" s="4">
        <f t="shared" si="3"/>
        <v>-8.6501634750116771</v>
      </c>
    </row>
    <row r="16" spans="1:8" x14ac:dyDescent="0.25">
      <c r="A16" t="s">
        <v>38</v>
      </c>
      <c r="B16" s="15">
        <v>37960</v>
      </c>
      <c r="C16" s="15">
        <v>42535</v>
      </c>
      <c r="D16" s="15">
        <f t="shared" si="0"/>
        <v>4575</v>
      </c>
      <c r="E16" s="17">
        <f t="shared" si="1"/>
        <v>12.052160168598524</v>
      </c>
      <c r="F16" s="15">
        <v>49938</v>
      </c>
      <c r="G16" s="2">
        <f t="shared" si="2"/>
        <v>7403</v>
      </c>
      <c r="H16" s="4">
        <f t="shared" si="3"/>
        <v>17.404490419654405</v>
      </c>
    </row>
    <row r="17" spans="1:8" x14ac:dyDescent="0.25">
      <c r="A17" t="s">
        <v>40</v>
      </c>
      <c r="B17" s="15">
        <v>45257</v>
      </c>
      <c r="C17" s="15">
        <v>49196</v>
      </c>
      <c r="D17" s="15">
        <f t="shared" si="0"/>
        <v>3939</v>
      </c>
      <c r="E17" s="17">
        <f t="shared" si="1"/>
        <v>8.7036259584152731</v>
      </c>
      <c r="F17" s="15">
        <v>62884</v>
      </c>
      <c r="G17" s="2">
        <f t="shared" si="2"/>
        <v>13688</v>
      </c>
      <c r="H17" s="4">
        <f t="shared" si="3"/>
        <v>27.823400276445238</v>
      </c>
    </row>
    <row r="18" spans="1:8" x14ac:dyDescent="0.25">
      <c r="A18" t="s">
        <v>39</v>
      </c>
      <c r="B18" s="15">
        <v>702</v>
      </c>
      <c r="C18" s="15">
        <v>592</v>
      </c>
      <c r="D18" s="15">
        <f t="shared" si="0"/>
        <v>-110</v>
      </c>
      <c r="E18" s="17">
        <f t="shared" si="1"/>
        <v>-15.669515669515668</v>
      </c>
      <c r="F18" s="15">
        <v>891</v>
      </c>
      <c r="G18" s="2">
        <f t="shared" si="2"/>
        <v>299</v>
      </c>
      <c r="H18" s="4">
        <f t="shared" si="3"/>
        <v>50.506756756756758</v>
      </c>
    </row>
    <row r="19" spans="1:8" x14ac:dyDescent="0.25">
      <c r="A19" s="1" t="s">
        <v>42</v>
      </c>
      <c r="B19" s="16">
        <f>SUM(B11:B18)</f>
        <v>149896</v>
      </c>
      <c r="C19" s="16">
        <f t="shared" ref="C19:F19" si="5">SUM(C11:C18)</f>
        <v>167503</v>
      </c>
      <c r="D19" s="16">
        <f t="shared" si="0"/>
        <v>17607</v>
      </c>
      <c r="E19" s="18">
        <f t="shared" si="1"/>
        <v>11.746143993168596</v>
      </c>
      <c r="F19" s="16">
        <f t="shared" si="5"/>
        <v>204455</v>
      </c>
      <c r="G19" s="3">
        <f t="shared" si="2"/>
        <v>36952</v>
      </c>
      <c r="H19" s="5">
        <f t="shared" si="3"/>
        <v>22.060500408947899</v>
      </c>
    </row>
    <row r="20" spans="1:8" x14ac:dyDescent="0.25">
      <c r="A20" s="1" t="s">
        <v>43</v>
      </c>
      <c r="B20" s="16">
        <f>B10+B19</f>
        <v>177761</v>
      </c>
      <c r="C20" s="16">
        <f t="shared" ref="C20:F20" si="6">C10+C19</f>
        <v>199633</v>
      </c>
      <c r="D20" s="15">
        <f t="shared" si="0"/>
        <v>21872</v>
      </c>
      <c r="E20" s="17">
        <f t="shared" si="1"/>
        <v>12.304161205213742</v>
      </c>
      <c r="F20" s="16">
        <f t="shared" si="6"/>
        <v>245165</v>
      </c>
      <c r="G20" s="2">
        <f t="shared" si="2"/>
        <v>45532</v>
      </c>
      <c r="H20" s="4">
        <f t="shared" si="3"/>
        <v>22.807852409170827</v>
      </c>
    </row>
    <row r="21" spans="1:8" x14ac:dyDescent="0.25">
      <c r="A21" t="s">
        <v>44</v>
      </c>
      <c r="B21" s="15">
        <v>1789</v>
      </c>
      <c r="C21" s="15">
        <v>8282</v>
      </c>
      <c r="D21" s="15">
        <f t="shared" si="0"/>
        <v>6493</v>
      </c>
      <c r="E21" s="17">
        <f t="shared" si="1"/>
        <v>362.94019005030742</v>
      </c>
      <c r="F21" s="15">
        <v>2150</v>
      </c>
      <c r="G21" s="2">
        <f t="shared" si="2"/>
        <v>-6132</v>
      </c>
      <c r="H21" s="4">
        <f t="shared" si="3"/>
        <v>-74.040086935522822</v>
      </c>
    </row>
    <row r="22" spans="1:8" x14ac:dyDescent="0.25">
      <c r="A22" t="s">
        <v>45</v>
      </c>
      <c r="B22" s="15">
        <v>11867</v>
      </c>
      <c r="C22" s="15">
        <v>13146</v>
      </c>
      <c r="D22" s="15">
        <f t="shared" si="0"/>
        <v>1279</v>
      </c>
      <c r="E22" s="17">
        <f t="shared" si="1"/>
        <v>10.777787140810652</v>
      </c>
      <c r="F22" s="15">
        <v>16652</v>
      </c>
      <c r="G22" s="2">
        <f t="shared" si="2"/>
        <v>3506</v>
      </c>
      <c r="H22" s="4">
        <f t="shared" si="3"/>
        <v>26.669709417313253</v>
      </c>
    </row>
    <row r="23" spans="1:8" x14ac:dyDescent="0.25">
      <c r="A23" t="s">
        <v>46</v>
      </c>
      <c r="B23" s="15">
        <v>12432</v>
      </c>
      <c r="C23" s="15">
        <v>14046</v>
      </c>
      <c r="D23" s="15">
        <f t="shared" si="0"/>
        <v>1614</v>
      </c>
      <c r="E23" s="17">
        <f t="shared" si="1"/>
        <v>12.982625482625481</v>
      </c>
      <c r="F23" s="15">
        <v>19881</v>
      </c>
      <c r="G23" s="2">
        <f t="shared" si="2"/>
        <v>5835</v>
      </c>
      <c r="H23" s="4">
        <f t="shared" si="3"/>
        <v>41.542076035882104</v>
      </c>
    </row>
    <row r="24" spans="1:8" x14ac:dyDescent="0.25">
      <c r="A24" t="s">
        <v>47</v>
      </c>
      <c r="B24" s="15">
        <v>789</v>
      </c>
      <c r="C24" s="15">
        <v>401</v>
      </c>
      <c r="D24" s="15">
        <f t="shared" si="0"/>
        <v>-388</v>
      </c>
      <c r="E24" s="17">
        <f t="shared" si="1"/>
        <v>-49.176172370088722</v>
      </c>
      <c r="F24" s="15">
        <v>853</v>
      </c>
      <c r="G24" s="2">
        <f t="shared" si="2"/>
        <v>452</v>
      </c>
      <c r="H24" s="4">
        <f t="shared" si="3"/>
        <v>112.71820448877806</v>
      </c>
    </row>
    <row r="25" spans="1:8" x14ac:dyDescent="0.25">
      <c r="A25" t="s">
        <v>48</v>
      </c>
      <c r="B25" s="15">
        <v>3232</v>
      </c>
      <c r="C25" s="15">
        <v>2845</v>
      </c>
      <c r="D25" s="15">
        <f t="shared" si="0"/>
        <v>-387</v>
      </c>
      <c r="E25" s="17">
        <f t="shared" si="1"/>
        <v>-11.974009900990099</v>
      </c>
      <c r="F25" s="15">
        <v>3851</v>
      </c>
      <c r="G25" s="2">
        <f t="shared" si="2"/>
        <v>1006</v>
      </c>
      <c r="H25" s="4">
        <f t="shared" si="3"/>
        <v>35.360281195079082</v>
      </c>
    </row>
    <row r="26" spans="1:8" x14ac:dyDescent="0.25">
      <c r="A26" t="s">
        <v>49</v>
      </c>
      <c r="B26" s="15">
        <v>1114</v>
      </c>
      <c r="C26" s="15">
        <v>1110</v>
      </c>
      <c r="D26" s="15">
        <f t="shared" si="0"/>
        <v>-4</v>
      </c>
      <c r="E26" s="17">
        <f t="shared" si="1"/>
        <v>-0.35906642728904847</v>
      </c>
      <c r="F26" s="15">
        <v>1185</v>
      </c>
      <c r="G26" s="2">
        <f t="shared" si="2"/>
        <v>75</v>
      </c>
      <c r="H26" s="4">
        <f t="shared" si="3"/>
        <v>6.756756756756757</v>
      </c>
    </row>
    <row r="27" spans="1:8" x14ac:dyDescent="0.25">
      <c r="A27" t="s">
        <v>31</v>
      </c>
      <c r="B27" s="15">
        <v>673</v>
      </c>
      <c r="C27" s="15">
        <v>3208</v>
      </c>
      <c r="D27" s="15">
        <f t="shared" si="0"/>
        <v>2535</v>
      </c>
      <c r="E27" s="17">
        <f t="shared" si="1"/>
        <v>376.67161961367015</v>
      </c>
      <c r="F27" s="15">
        <v>372</v>
      </c>
      <c r="G27" s="2">
        <f t="shared" si="2"/>
        <v>-2836</v>
      </c>
      <c r="H27" s="4">
        <f t="shared" si="3"/>
        <v>-88.403990024937656</v>
      </c>
    </row>
    <row r="28" spans="1:8" x14ac:dyDescent="0.25">
      <c r="A28" s="1" t="s">
        <v>50</v>
      </c>
      <c r="B28" s="16">
        <f>SUM(B21:B27)</f>
        <v>31896</v>
      </c>
      <c r="C28" s="16">
        <f t="shared" ref="C28:F28" si="7">SUM(C21:C27)</f>
        <v>43038</v>
      </c>
      <c r="D28" s="16">
        <f t="shared" si="0"/>
        <v>11142</v>
      </c>
      <c r="E28" s="18">
        <f t="shared" si="1"/>
        <v>34.932279909706551</v>
      </c>
      <c r="F28" s="16">
        <f t="shared" si="7"/>
        <v>44944</v>
      </c>
      <c r="G28" s="3">
        <f t="shared" si="2"/>
        <v>1906</v>
      </c>
      <c r="H28" s="5">
        <f t="shared" si="3"/>
        <v>4.4286444537385572</v>
      </c>
    </row>
    <row r="29" spans="1:8" x14ac:dyDescent="0.25">
      <c r="A29" t="s">
        <v>51</v>
      </c>
      <c r="B29" s="15">
        <v>60415</v>
      </c>
      <c r="C29" s="15">
        <v>59479</v>
      </c>
      <c r="D29" s="15">
        <f t="shared" si="0"/>
        <v>-936</v>
      </c>
      <c r="E29" s="17">
        <f t="shared" si="1"/>
        <v>-1.5492841181825705</v>
      </c>
      <c r="F29" s="15">
        <v>80351</v>
      </c>
      <c r="G29" s="2">
        <f t="shared" si="2"/>
        <v>20872</v>
      </c>
      <c r="H29" s="4">
        <f t="shared" si="3"/>
        <v>35.091376788446347</v>
      </c>
    </row>
    <row r="30" spans="1:8" x14ac:dyDescent="0.25">
      <c r="A30" t="s">
        <v>31</v>
      </c>
      <c r="B30" s="15">
        <v>1540</v>
      </c>
      <c r="C30" s="15">
        <v>1707</v>
      </c>
      <c r="D30" s="15">
        <f t="shared" si="0"/>
        <v>167</v>
      </c>
      <c r="E30" s="17">
        <f t="shared" si="1"/>
        <v>10.844155844155843</v>
      </c>
      <c r="F30" s="15">
        <v>3352</v>
      </c>
      <c r="G30" s="2">
        <f t="shared" si="2"/>
        <v>1645</v>
      </c>
      <c r="H30" s="4">
        <f t="shared" si="3"/>
        <v>96.367896895137676</v>
      </c>
    </row>
    <row r="31" spans="1:8" x14ac:dyDescent="0.25">
      <c r="A31" t="s">
        <v>52</v>
      </c>
      <c r="B31" s="15">
        <v>23292</v>
      </c>
      <c r="C31" s="15">
        <v>25932</v>
      </c>
      <c r="D31" s="15">
        <f t="shared" si="0"/>
        <v>2640</v>
      </c>
      <c r="E31" s="17">
        <f t="shared" si="1"/>
        <v>11.334363730036063</v>
      </c>
      <c r="F31" s="15">
        <v>30488</v>
      </c>
      <c r="G31" s="2">
        <f t="shared" si="2"/>
        <v>4556</v>
      </c>
      <c r="H31" s="4">
        <f t="shared" si="3"/>
        <v>17.569026685176617</v>
      </c>
    </row>
    <row r="32" spans="1:8" x14ac:dyDescent="0.25">
      <c r="A32" t="s">
        <v>37</v>
      </c>
      <c r="B32" s="15">
        <v>3380</v>
      </c>
      <c r="C32" s="15">
        <v>3359</v>
      </c>
      <c r="D32" s="15">
        <f t="shared" si="0"/>
        <v>-21</v>
      </c>
      <c r="E32" s="17">
        <f t="shared" si="1"/>
        <v>-0.62130177514792895</v>
      </c>
      <c r="F32" s="15">
        <v>4952</v>
      </c>
      <c r="G32" s="2">
        <f t="shared" si="2"/>
        <v>1593</v>
      </c>
      <c r="H32" s="4">
        <f t="shared" si="3"/>
        <v>47.424828818100622</v>
      </c>
    </row>
    <row r="33" spans="1:8" x14ac:dyDescent="0.25">
      <c r="A33" t="s">
        <v>53</v>
      </c>
      <c r="B33" s="15">
        <v>3636</v>
      </c>
      <c r="C33" s="15">
        <v>4259</v>
      </c>
      <c r="D33" s="15">
        <f t="shared" si="0"/>
        <v>623</v>
      </c>
      <c r="E33" s="17">
        <f t="shared" si="1"/>
        <v>17.134213421342135</v>
      </c>
      <c r="F33" s="15">
        <v>6002</v>
      </c>
      <c r="G33" s="2">
        <f t="shared" si="2"/>
        <v>1743</v>
      </c>
      <c r="H33" s="4">
        <f t="shared" si="3"/>
        <v>40.925099788682786</v>
      </c>
    </row>
    <row r="34" spans="1:8" x14ac:dyDescent="0.25">
      <c r="A34" s="1" t="s">
        <v>54</v>
      </c>
      <c r="B34" s="16">
        <f>SUM(B29:B33)</f>
        <v>92263</v>
      </c>
      <c r="C34" s="16">
        <f t="shared" ref="C34:F34" si="8">SUM(C29:C33)</f>
        <v>94736</v>
      </c>
      <c r="D34" s="16">
        <f t="shared" si="0"/>
        <v>2473</v>
      </c>
      <c r="E34" s="18">
        <f t="shared" si="1"/>
        <v>2.6803810845084164</v>
      </c>
      <c r="F34" s="16">
        <f t="shared" si="8"/>
        <v>125145</v>
      </c>
      <c r="G34" s="3">
        <f t="shared" si="2"/>
        <v>30409</v>
      </c>
      <c r="H34" s="5">
        <f t="shared" si="3"/>
        <v>32.09867421043743</v>
      </c>
    </row>
    <row r="35" spans="1:8" x14ac:dyDescent="0.25">
      <c r="A35" s="1" t="s">
        <v>55</v>
      </c>
      <c r="B35" s="16">
        <f>B28+B34</f>
        <v>124159</v>
      </c>
      <c r="C35" s="16">
        <f t="shared" ref="C35:F35" si="9">C28+C34</f>
        <v>137774</v>
      </c>
      <c r="D35" s="16">
        <f t="shared" si="0"/>
        <v>13615</v>
      </c>
      <c r="E35" s="18">
        <f t="shared" si="1"/>
        <v>10.965777752720301</v>
      </c>
      <c r="F35" s="16">
        <f t="shared" si="9"/>
        <v>170089</v>
      </c>
      <c r="G35" s="3">
        <f t="shared" si="2"/>
        <v>32315</v>
      </c>
      <c r="H35" s="5">
        <f t="shared" si="3"/>
        <v>23.455078606994061</v>
      </c>
    </row>
    <row r="36" spans="1:8" x14ac:dyDescent="0.25">
      <c r="A36" t="s">
        <v>56</v>
      </c>
      <c r="B36" s="15">
        <v>53602</v>
      </c>
      <c r="C36" s="15">
        <v>61859</v>
      </c>
      <c r="D36" s="15">
        <f t="shared" si="0"/>
        <v>8257</v>
      </c>
      <c r="E36" s="17">
        <f t="shared" si="1"/>
        <v>15.404275959852246</v>
      </c>
      <c r="F36" s="15">
        <v>75076</v>
      </c>
      <c r="G36" s="2">
        <f t="shared" si="2"/>
        <v>13217</v>
      </c>
      <c r="H36" s="4">
        <f t="shared" si="3"/>
        <v>21.366333112400781</v>
      </c>
    </row>
    <row r="37" spans="1:8" x14ac:dyDescent="0.25">
      <c r="A37" s="1" t="s">
        <v>57</v>
      </c>
      <c r="B37" s="16">
        <f>B35+B36</f>
        <v>177761</v>
      </c>
      <c r="C37" s="16">
        <f t="shared" ref="C37:F37" si="10">C35+C36</f>
        <v>199633</v>
      </c>
      <c r="D37" s="16">
        <f t="shared" si="0"/>
        <v>21872</v>
      </c>
      <c r="E37" s="18">
        <f t="shared" si="1"/>
        <v>12.304161205213742</v>
      </c>
      <c r="F37" s="16">
        <f t="shared" si="10"/>
        <v>245165</v>
      </c>
      <c r="G37" s="3">
        <f t="shared" si="2"/>
        <v>45532</v>
      </c>
      <c r="H37" s="5">
        <f t="shared" si="3"/>
        <v>22.807852409170827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1" workbookViewId="0">
      <selection activeCell="A33" sqref="A33"/>
    </sheetView>
  </sheetViews>
  <sheetFormatPr baseColWidth="10" defaultRowHeight="15" x14ac:dyDescent="0.25"/>
  <cols>
    <col min="1" max="1" width="24.7109375" customWidth="1"/>
    <col min="2" max="2" width="11" customWidth="1"/>
    <col min="3" max="3" width="11.28515625" customWidth="1"/>
    <col min="4" max="4" width="11.140625" customWidth="1"/>
  </cols>
  <sheetData>
    <row r="1" spans="1:4" x14ac:dyDescent="0.25">
      <c r="A1" s="1" t="s">
        <v>58</v>
      </c>
      <c r="B1" s="10">
        <v>2014</v>
      </c>
      <c r="C1" s="10">
        <v>2015</v>
      </c>
      <c r="D1" s="10">
        <v>2016</v>
      </c>
    </row>
    <row r="2" spans="1:4" x14ac:dyDescent="0.25">
      <c r="A2" s="1" t="s">
        <v>59</v>
      </c>
      <c r="B2" s="23" t="s">
        <v>63</v>
      </c>
      <c r="C2" s="23"/>
      <c r="D2" s="23"/>
    </row>
    <row r="3" spans="1:4" x14ac:dyDescent="0.25">
      <c r="A3" t="s">
        <v>61</v>
      </c>
      <c r="B3" s="2">
        <f>'BG 2014-2016'!B9</f>
        <v>27865</v>
      </c>
      <c r="C3" s="2">
        <f>'BG 2014-2016'!C9</f>
        <v>32130</v>
      </c>
      <c r="D3" s="2">
        <f>'BG 2014-2016'!D9</f>
        <v>40710</v>
      </c>
    </row>
    <row r="4" spans="1:4" x14ac:dyDescent="0.25">
      <c r="A4" t="s">
        <v>60</v>
      </c>
      <c r="B4" s="2">
        <f>'BG 2014-2016'!B27</f>
        <v>31896</v>
      </c>
      <c r="C4" s="2">
        <f>'BG 2014-2016'!C27</f>
        <v>43038</v>
      </c>
      <c r="D4" s="2">
        <f>'BG 2014-2016'!D27</f>
        <v>44944</v>
      </c>
    </row>
    <row r="5" spans="1:4" x14ac:dyDescent="0.25">
      <c r="A5" s="1" t="s">
        <v>62</v>
      </c>
      <c r="B5" s="14">
        <f>B3/B4</f>
        <v>0.87362051667920737</v>
      </c>
      <c r="C5" s="14">
        <f t="shared" ref="C5:D5" si="0">C3/C4</f>
        <v>0.74654956085319946</v>
      </c>
      <c r="D5" s="14">
        <f t="shared" si="0"/>
        <v>0.90579387682449275</v>
      </c>
    </row>
    <row r="7" spans="1:4" x14ac:dyDescent="0.25">
      <c r="A7" s="1" t="s">
        <v>64</v>
      </c>
    </row>
    <row r="8" spans="1:4" x14ac:dyDescent="0.25">
      <c r="A8" t="s">
        <v>65</v>
      </c>
      <c r="B8" s="2">
        <f>B3</f>
        <v>27865</v>
      </c>
      <c r="C8" s="2">
        <f t="shared" ref="C8:D8" si="1">C3</f>
        <v>32130</v>
      </c>
      <c r="D8" s="2">
        <f t="shared" si="1"/>
        <v>40710</v>
      </c>
    </row>
    <row r="9" spans="1:4" x14ac:dyDescent="0.25">
      <c r="A9" t="s">
        <v>60</v>
      </c>
      <c r="B9" s="2">
        <f>B4</f>
        <v>31896</v>
      </c>
      <c r="C9" s="2">
        <f t="shared" ref="C9:D9" si="2">C4</f>
        <v>43038</v>
      </c>
      <c r="D9" s="2">
        <f t="shared" si="2"/>
        <v>44944</v>
      </c>
    </row>
    <row r="10" spans="1:4" x14ac:dyDescent="0.25">
      <c r="A10" s="1" t="s">
        <v>66</v>
      </c>
      <c r="B10" s="3">
        <f>B8-B9</f>
        <v>-4031</v>
      </c>
      <c r="C10" s="3">
        <f t="shared" ref="C10:D10" si="3">C8-C9</f>
        <v>-10908</v>
      </c>
      <c r="D10" s="3">
        <f t="shared" si="3"/>
        <v>-4234</v>
      </c>
    </row>
    <row r="12" spans="1:4" x14ac:dyDescent="0.25">
      <c r="A12" s="1" t="s">
        <v>67</v>
      </c>
      <c r="B12" s="23" t="s">
        <v>70</v>
      </c>
      <c r="C12" s="23"/>
      <c r="D12" s="23"/>
    </row>
    <row r="13" spans="1:4" x14ac:dyDescent="0.25">
      <c r="A13" t="s">
        <v>68</v>
      </c>
      <c r="B13" s="2">
        <f>B3</f>
        <v>27865</v>
      </c>
      <c r="C13" s="2">
        <f t="shared" ref="C13:D13" si="4">C3</f>
        <v>32130</v>
      </c>
      <c r="D13" s="2">
        <f t="shared" si="4"/>
        <v>40710</v>
      </c>
    </row>
    <row r="14" spans="1:4" x14ac:dyDescent="0.25">
      <c r="A14" t="s">
        <v>69</v>
      </c>
      <c r="B14" s="2">
        <f>'BG 2014-2016'!B4</f>
        <v>4978</v>
      </c>
      <c r="C14" s="2">
        <f>'BG 2014-2016'!C4</f>
        <v>5509</v>
      </c>
      <c r="D14" s="2">
        <f>'BG 2014-2016'!D4</f>
        <v>7428</v>
      </c>
    </row>
    <row r="15" spans="1:4" x14ac:dyDescent="0.25">
      <c r="A15" s="1" t="s">
        <v>71</v>
      </c>
      <c r="B15" s="3">
        <f>B13-B14</f>
        <v>22887</v>
      </c>
      <c r="C15" s="3">
        <f t="shared" ref="C15:D15" si="5">C13-C14</f>
        <v>26621</v>
      </c>
      <c r="D15" s="3">
        <f t="shared" si="5"/>
        <v>33282</v>
      </c>
    </row>
    <row r="16" spans="1:4" x14ac:dyDescent="0.25">
      <c r="A16" t="s">
        <v>60</v>
      </c>
      <c r="B16" s="2">
        <f>B4</f>
        <v>31896</v>
      </c>
      <c r="C16" s="2">
        <f t="shared" ref="C16:D16" si="6">C4</f>
        <v>43038</v>
      </c>
      <c r="D16" s="2">
        <f t="shared" si="6"/>
        <v>44944</v>
      </c>
    </row>
    <row r="17" spans="1:4" x14ac:dyDescent="0.25">
      <c r="A17" s="1" t="s">
        <v>62</v>
      </c>
      <c r="B17" s="21">
        <f>B15/B16</f>
        <v>0.71755079006772005</v>
      </c>
      <c r="C17" s="21">
        <f t="shared" ref="C17:D17" si="7">C15/C16</f>
        <v>0.6185464008550583</v>
      </c>
      <c r="D17" s="21">
        <f t="shared" si="7"/>
        <v>0.74052153791384834</v>
      </c>
    </row>
    <row r="19" spans="1:4" x14ac:dyDescent="0.25">
      <c r="A19" s="1" t="s">
        <v>72</v>
      </c>
      <c r="B19" s="23" t="s">
        <v>73</v>
      </c>
      <c r="C19" s="23"/>
      <c r="D19" s="23"/>
    </row>
    <row r="20" spans="1:4" x14ac:dyDescent="0.25">
      <c r="A20" t="s">
        <v>74</v>
      </c>
      <c r="B20" s="2">
        <f>'BG 2014-2016'!B2</f>
        <v>2572</v>
      </c>
      <c r="C20" s="2">
        <f>'BG 2014-2016'!C2</f>
        <v>3825</v>
      </c>
      <c r="D20" s="2">
        <f>'BG 2014-2016'!D2</f>
        <v>6814</v>
      </c>
    </row>
    <row r="21" spans="1:4" x14ac:dyDescent="0.25">
      <c r="A21" s="22" t="s">
        <v>75</v>
      </c>
      <c r="B21" s="2">
        <f>'Razones Financieras'!B4</f>
        <v>31896</v>
      </c>
      <c r="C21" s="2">
        <f>'Razones Financieras'!C4</f>
        <v>43038</v>
      </c>
      <c r="D21" s="2">
        <f>'Razones Financieras'!D4</f>
        <v>44944</v>
      </c>
    </row>
    <row r="22" spans="1:4" x14ac:dyDescent="0.25">
      <c r="A22" s="1" t="s">
        <v>62</v>
      </c>
      <c r="B22" s="14">
        <f>B20/B21</f>
        <v>8.0637070479056938E-2</v>
      </c>
      <c r="C22" s="14">
        <f t="shared" ref="C22:D22" si="8">C20/C21</f>
        <v>8.8874947720618991E-2</v>
      </c>
      <c r="D22" s="14">
        <f t="shared" si="8"/>
        <v>0.15161089355642576</v>
      </c>
    </row>
    <row r="24" spans="1:4" x14ac:dyDescent="0.25">
      <c r="A24" s="1" t="s">
        <v>76</v>
      </c>
    </row>
    <row r="25" spans="1:4" x14ac:dyDescent="0.25">
      <c r="A25" t="s">
        <v>68</v>
      </c>
      <c r="B25" s="2">
        <f>B3</f>
        <v>27865</v>
      </c>
      <c r="C25" s="2">
        <f t="shared" ref="C25:D25" si="9">C3</f>
        <v>32130</v>
      </c>
      <c r="D25" s="2">
        <f t="shared" si="9"/>
        <v>40710</v>
      </c>
    </row>
    <row r="26" spans="1:4" x14ac:dyDescent="0.25">
      <c r="A26" t="s">
        <v>60</v>
      </c>
      <c r="B26" s="2">
        <f>B4</f>
        <v>31896</v>
      </c>
      <c r="C26" s="2">
        <f t="shared" ref="C26:D26" si="10">C4</f>
        <v>43038</v>
      </c>
      <c r="D26" s="2">
        <f t="shared" si="10"/>
        <v>44944</v>
      </c>
    </row>
    <row r="27" spans="1:4" x14ac:dyDescent="0.25">
      <c r="A27" s="1" t="s">
        <v>77</v>
      </c>
      <c r="B27" s="3">
        <f>B25-B26</f>
        <v>-4031</v>
      </c>
      <c r="C27" s="3">
        <f t="shared" ref="C27:D27" si="11">C25-C26</f>
        <v>-10908</v>
      </c>
      <c r="D27" s="3">
        <f t="shared" si="11"/>
        <v>-4234</v>
      </c>
    </row>
    <row r="28" spans="1:4" x14ac:dyDescent="0.25">
      <c r="A28" t="s">
        <v>78</v>
      </c>
      <c r="B28" s="2">
        <f>'BG 2014-2016'!B19</f>
        <v>177761</v>
      </c>
      <c r="C28" s="2">
        <f>'BG 2014-2016'!C19</f>
        <v>199633</v>
      </c>
      <c r="D28" s="2">
        <f>'BG 2014-2016'!D19</f>
        <v>245165</v>
      </c>
    </row>
    <row r="29" spans="1:4" x14ac:dyDescent="0.25">
      <c r="A29" s="1" t="s">
        <v>79</v>
      </c>
      <c r="B29" s="14">
        <f>B27/B28</f>
        <v>-2.2676515096112196E-2</v>
      </c>
      <c r="C29" s="14">
        <f t="shared" ref="C29:D29" si="12">C27/C28</f>
        <v>-5.464026488606593E-2</v>
      </c>
      <c r="D29" s="14">
        <f t="shared" si="12"/>
        <v>-1.7270001835498542E-2</v>
      </c>
    </row>
    <row r="31" spans="1:4" x14ac:dyDescent="0.25">
      <c r="A31" s="1" t="s">
        <v>80</v>
      </c>
    </row>
    <row r="32" spans="1:4" x14ac:dyDescent="0.25">
      <c r="A32" t="s">
        <v>81</v>
      </c>
      <c r="B32" s="2">
        <f>'EDR 2014-2016'!B16</f>
        <v>6986</v>
      </c>
      <c r="C32" s="2">
        <f>'EDR 2014-2016'!C16</f>
        <v>9978</v>
      </c>
      <c r="D32" s="2">
        <f>'EDR 2014-2016'!D16</f>
        <v>13613</v>
      </c>
    </row>
    <row r="33" spans="1:4" x14ac:dyDescent="0.25">
      <c r="A33" s="22" t="s">
        <v>82</v>
      </c>
      <c r="B33" s="2">
        <f>'EDR 2014-2016'!B2</f>
        <v>187053</v>
      </c>
      <c r="C33" s="2">
        <f>'EDR 2014-2016'!C2</f>
        <v>219186</v>
      </c>
      <c r="D33" s="2">
        <f>'EDR 2014-2016'!D2</f>
        <v>252141</v>
      </c>
    </row>
    <row r="34" spans="1:4" x14ac:dyDescent="0.25">
      <c r="A34" s="1" t="s">
        <v>62</v>
      </c>
      <c r="B34" s="14">
        <f>(B32/B33)*100</f>
        <v>3.7347703592030066</v>
      </c>
      <c r="C34" s="14">
        <f t="shared" ref="C34:D34" si="13">(C32/C33)*100</f>
        <v>4.5522980482330073</v>
      </c>
      <c r="D34" s="14">
        <f t="shared" si="13"/>
        <v>5.3989632784830714</v>
      </c>
    </row>
    <row r="36" spans="1:4" x14ac:dyDescent="0.25">
      <c r="A36" s="1" t="s">
        <v>89</v>
      </c>
    </row>
    <row r="37" spans="1:4" x14ac:dyDescent="0.25">
      <c r="A37" t="s">
        <v>84</v>
      </c>
      <c r="B37" s="2">
        <f>'BG 2014-2016'!B34</f>
        <v>124159</v>
      </c>
      <c r="C37" s="2">
        <f>'BG 2014-2016'!C34</f>
        <v>137774</v>
      </c>
      <c r="D37" s="2">
        <f>'BG 2014-2016'!D34</f>
        <v>170089</v>
      </c>
    </row>
    <row r="38" spans="1:4" x14ac:dyDescent="0.25">
      <c r="A38" t="s">
        <v>78</v>
      </c>
      <c r="B38" s="2">
        <f>'BG 2014-2016'!B19</f>
        <v>177761</v>
      </c>
      <c r="C38" s="2">
        <f>'BG 2014-2016'!C19</f>
        <v>199633</v>
      </c>
      <c r="D38" s="2">
        <f>'BG 2014-2016'!D19</f>
        <v>245165</v>
      </c>
    </row>
    <row r="39" spans="1:4" x14ac:dyDescent="0.25">
      <c r="A39" s="1" t="s">
        <v>62</v>
      </c>
      <c r="B39" s="14">
        <f>(B37/B38)*100</f>
        <v>69.846029219007548</v>
      </c>
      <c r="C39" s="14">
        <f t="shared" ref="C39:D39" si="14">(C37/C38)*100</f>
        <v>69.013640029454052</v>
      </c>
      <c r="D39" s="14">
        <f t="shared" si="14"/>
        <v>69.377358105765509</v>
      </c>
    </row>
    <row r="41" spans="1:4" x14ac:dyDescent="0.25">
      <c r="A41" s="1" t="s">
        <v>88</v>
      </c>
    </row>
    <row r="42" spans="1:4" x14ac:dyDescent="0.25">
      <c r="A42" t="s">
        <v>83</v>
      </c>
      <c r="B42" s="2">
        <f>'BG 2014-2016'!B35</f>
        <v>53602</v>
      </c>
      <c r="C42" s="2">
        <f>'BG 2014-2016'!C35</f>
        <v>61859</v>
      </c>
      <c r="D42" s="2">
        <f>'BG 2014-2016'!D35</f>
        <v>75076</v>
      </c>
    </row>
    <row r="43" spans="1:4" x14ac:dyDescent="0.25">
      <c r="A43" t="s">
        <v>78</v>
      </c>
      <c r="B43" s="2">
        <f>'BG 2014-2016'!B19</f>
        <v>177761</v>
      </c>
      <c r="C43" s="2">
        <f>'BG 2014-2016'!C19</f>
        <v>199633</v>
      </c>
      <c r="D43" s="2">
        <f>'BG 2014-2016'!D19</f>
        <v>245165</v>
      </c>
    </row>
    <row r="44" spans="1:4" x14ac:dyDescent="0.25">
      <c r="A44" s="1" t="s">
        <v>62</v>
      </c>
      <c r="B44" s="14">
        <f>(B42/B43)*100</f>
        <v>30.153970780992456</v>
      </c>
      <c r="C44" s="14">
        <f t="shared" ref="C44:D44" si="15">(C42/C43)*100</f>
        <v>30.986359970545951</v>
      </c>
      <c r="D44" s="14">
        <f t="shared" si="15"/>
        <v>30.622641894234491</v>
      </c>
    </row>
    <row r="45" spans="1:4" x14ac:dyDescent="0.25">
      <c r="A45" s="1"/>
      <c r="B45" s="14"/>
      <c r="C45" s="14"/>
      <c r="D45" s="14"/>
    </row>
    <row r="46" spans="1:4" x14ac:dyDescent="0.25">
      <c r="A46" s="1" t="s">
        <v>87</v>
      </c>
    </row>
    <row r="47" spans="1:4" x14ac:dyDescent="0.25">
      <c r="A47" t="s">
        <v>85</v>
      </c>
      <c r="B47" s="2">
        <f>B33</f>
        <v>187053</v>
      </c>
      <c r="C47" s="2">
        <f>C33</f>
        <v>219186</v>
      </c>
      <c r="D47" s="2">
        <f>D33</f>
        <v>252141</v>
      </c>
    </row>
    <row r="48" spans="1:4" x14ac:dyDescent="0.25">
      <c r="A48" t="s">
        <v>86</v>
      </c>
      <c r="B48" s="2">
        <f>B38</f>
        <v>177761</v>
      </c>
      <c r="C48" s="2">
        <f>C38</f>
        <v>199633</v>
      </c>
      <c r="D48" s="2">
        <f>D38</f>
        <v>245165</v>
      </c>
    </row>
    <row r="49" spans="1:4" x14ac:dyDescent="0.25">
      <c r="A49" s="1" t="s">
        <v>62</v>
      </c>
      <c r="B49" s="14">
        <f>B47/B48</f>
        <v>1.0522724332108844</v>
      </c>
      <c r="C49" s="14">
        <f t="shared" ref="C49:D49" si="16">C47/C48</f>
        <v>1.0979447285769386</v>
      </c>
      <c r="D49" s="14">
        <f t="shared" si="16"/>
        <v>1.0284543062835234</v>
      </c>
    </row>
  </sheetData>
  <mergeCells count="3">
    <mergeCell ref="B2:D2"/>
    <mergeCell ref="B12:D12"/>
    <mergeCell ref="B19:D1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EDR 2014-2016</vt:lpstr>
      <vt:lpstr>EDR VERT</vt:lpstr>
      <vt:lpstr>EDR HORIZ</vt:lpstr>
      <vt:lpstr>BG 2014-2016</vt:lpstr>
      <vt:lpstr>BG VERT</vt:lpstr>
      <vt:lpstr>BG HORIZ</vt:lpstr>
      <vt:lpstr>Razones Financieras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hp-user</cp:lastModifiedBy>
  <dcterms:created xsi:type="dcterms:W3CDTF">2019-08-27T00:17:45Z</dcterms:created>
  <dcterms:modified xsi:type="dcterms:W3CDTF">2020-10-13T02:41:15Z</dcterms:modified>
</cp:coreProperties>
</file>