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user\Documents\Curso Nutec Queretaro\"/>
    </mc:Choice>
  </mc:AlternateContent>
  <bookViews>
    <workbookView xWindow="0" yWindow="0" windowWidth="20490" windowHeight="7755"/>
  </bookViews>
  <sheets>
    <sheet name="Ejercicio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22" i="1" l="1"/>
  <c r="H24" i="1" s="1"/>
  <c r="H27" i="1" s="1"/>
  <c r="H29" i="1" s="1"/>
  <c r="H31" i="1" s="1"/>
  <c r="H33" i="1" s="1"/>
  <c r="H35" i="1" s="1"/>
  <c r="D6" i="1"/>
  <c r="D5" i="1"/>
  <c r="E5" i="1" s="1"/>
  <c r="D4" i="1"/>
  <c r="E4" i="1" s="1"/>
  <c r="E43" i="1"/>
  <c r="E44" i="1" s="1"/>
  <c r="D43" i="1"/>
  <c r="D44" i="1" s="1"/>
  <c r="C43" i="1"/>
  <c r="C44" i="1" s="1"/>
  <c r="B43" i="1"/>
  <c r="B44" i="1" s="1"/>
  <c r="F44" i="1" s="1"/>
  <c r="G44" i="1" s="1"/>
  <c r="D47" i="1" l="1"/>
  <c r="B47" i="1"/>
  <c r="E47" i="1"/>
  <c r="C47" i="1"/>
  <c r="E8" i="1"/>
  <c r="E13" i="1" s="1"/>
  <c r="D8" i="1"/>
  <c r="D13" i="1" s="1"/>
  <c r="I27" i="1"/>
  <c r="E51" i="1"/>
  <c r="E50" i="1"/>
  <c r="E52" i="1" l="1"/>
  <c r="D51" i="1"/>
  <c r="D50" i="1"/>
  <c r="C51" i="1"/>
  <c r="C50" i="1"/>
  <c r="B51" i="1"/>
  <c r="F51" i="1" s="1"/>
  <c r="B50" i="1"/>
  <c r="F47" i="1"/>
  <c r="C52" i="1" l="1"/>
  <c r="D52" i="1"/>
  <c r="F50" i="1"/>
  <c r="F52" i="1" s="1"/>
  <c r="F54" i="1" s="1"/>
  <c r="B52" i="1"/>
</calcChain>
</file>

<file path=xl/sharedStrings.xml><?xml version="1.0" encoding="utf-8"?>
<sst xmlns="http://schemas.openxmlformats.org/spreadsheetml/2006/main" count="69" uniqueCount="64">
  <si>
    <t xml:space="preserve">Ejercicios </t>
  </si>
  <si>
    <t>Valuación del Inventario</t>
  </si>
  <si>
    <t xml:space="preserve">Datos </t>
  </si>
  <si>
    <t>Materia Prima</t>
  </si>
  <si>
    <t>Mano de Obra</t>
  </si>
  <si>
    <t>Cif Variables Incluidos</t>
  </si>
  <si>
    <t>Determinen Costeo Absorbente y Costeo variable considerando 5,000 unidades producidas</t>
  </si>
  <si>
    <t xml:space="preserve">Con los siguientes datos determine y elabore el costo de producción y venta </t>
  </si>
  <si>
    <t>Inventarios Iniciales</t>
  </si>
  <si>
    <t>Producción en Proceso</t>
  </si>
  <si>
    <t>Productos Terminados</t>
  </si>
  <si>
    <t>Inventarios Finales</t>
  </si>
  <si>
    <t>Compras de Matería Prima</t>
  </si>
  <si>
    <t>Mano de Obra Directa</t>
  </si>
  <si>
    <t>Costos Indirectos de Fabricaión</t>
  </si>
  <si>
    <t>Unidades Producidas</t>
  </si>
  <si>
    <t>Punto de Equilibrio Varios Productos</t>
  </si>
  <si>
    <t>CONCEPTOS</t>
  </si>
  <si>
    <t>A</t>
  </si>
  <si>
    <t>B</t>
  </si>
  <si>
    <t>C</t>
  </si>
  <si>
    <t>D</t>
  </si>
  <si>
    <t>TOTAL</t>
  </si>
  <si>
    <t>Pvu</t>
  </si>
  <si>
    <t>Cvu</t>
  </si>
  <si>
    <t>%Part unids</t>
  </si>
  <si>
    <t>Mcu</t>
  </si>
  <si>
    <t>%MCp</t>
  </si>
  <si>
    <t>Ingresos</t>
  </si>
  <si>
    <t>Costo Variable</t>
  </si>
  <si>
    <t>Menos: costos fijos</t>
  </si>
  <si>
    <t>Comprobación</t>
  </si>
  <si>
    <t>Contribución</t>
  </si>
  <si>
    <t>Utilidad (Pérdida)</t>
  </si>
  <si>
    <t>Costos Fijos del Periodo</t>
  </si>
  <si>
    <t>PE en Unidades por Producto</t>
  </si>
  <si>
    <t>Absorbente</t>
  </si>
  <si>
    <t>Variable</t>
  </si>
  <si>
    <t>Totales</t>
  </si>
  <si>
    <t>Unidades producidas</t>
  </si>
  <si>
    <t>Costo Unitario</t>
  </si>
  <si>
    <t>EMPRESA X S.A. DE C.V.</t>
  </si>
  <si>
    <t>ESTADO DE COSTO DE PRODUCCION Y VENTA</t>
  </si>
  <si>
    <t xml:space="preserve">PERIODO DEL AL </t>
  </si>
  <si>
    <t>Cifras en Pesos</t>
  </si>
  <si>
    <t>Conceptos</t>
  </si>
  <si>
    <t>Importes</t>
  </si>
  <si>
    <t>Inventario Inicial de Materia Prima</t>
  </si>
  <si>
    <r>
      <rPr>
        <b/>
        <sz val="10"/>
        <color theme="1"/>
        <rFont val="Calibri"/>
        <family val="2"/>
        <scheme val="minor"/>
      </rPr>
      <t>Más:</t>
    </r>
    <r>
      <rPr>
        <sz val="10"/>
        <color theme="1"/>
        <rFont val="Calibri"/>
        <family val="2"/>
        <scheme val="minor"/>
      </rPr>
      <t xml:space="preserve"> Compras de MP</t>
    </r>
  </si>
  <si>
    <t>Igual: Materia Prima Disponible</t>
  </si>
  <si>
    <r>
      <rPr>
        <b/>
        <sz val="10"/>
        <color theme="1"/>
        <rFont val="Calibri"/>
        <family val="2"/>
        <scheme val="minor"/>
      </rPr>
      <t>Menos:</t>
    </r>
    <r>
      <rPr>
        <sz val="10"/>
        <color theme="1"/>
        <rFont val="Calibri"/>
        <family val="2"/>
        <scheme val="minor"/>
      </rPr>
      <t xml:space="preserve"> Inventario Final de Materia Prima</t>
    </r>
  </si>
  <si>
    <t>Igual: Materia Prima Utilizada</t>
  </si>
  <si>
    <r>
      <rPr>
        <b/>
        <sz val="10"/>
        <color theme="1"/>
        <rFont val="Calibri"/>
        <family val="2"/>
        <scheme val="minor"/>
      </rPr>
      <t>Más:</t>
    </r>
    <r>
      <rPr>
        <sz val="10"/>
        <color theme="1"/>
        <rFont val="Calibri"/>
        <family val="2"/>
        <scheme val="minor"/>
      </rPr>
      <t xml:space="preserve"> Mano de Obra Directa </t>
    </r>
  </si>
  <si>
    <r>
      <rPr>
        <b/>
        <sz val="10"/>
        <color theme="1"/>
        <rFont val="Calibri"/>
        <family val="2"/>
        <scheme val="minor"/>
      </rPr>
      <t>Más:</t>
    </r>
    <r>
      <rPr>
        <sz val="10"/>
        <color theme="1"/>
        <rFont val="Calibri"/>
        <family val="2"/>
        <scheme val="minor"/>
      </rPr>
      <t xml:space="preserve"> Costos Indirectos de Fabricación</t>
    </r>
  </si>
  <si>
    <t>Igual: Costo de Producción</t>
  </si>
  <si>
    <r>
      <rPr>
        <b/>
        <sz val="11"/>
        <color theme="6" tint="-0.249977111117893"/>
        <rFont val="Calibri"/>
        <family val="2"/>
        <scheme val="minor"/>
      </rPr>
      <t>Más:</t>
    </r>
    <r>
      <rPr>
        <sz val="11"/>
        <color theme="6" tint="-0.249977111117893"/>
        <rFont val="Calibri"/>
        <family val="2"/>
        <scheme val="minor"/>
      </rPr>
      <t xml:space="preserve"> Inventario Inicial de Producción en Proceso</t>
    </r>
  </si>
  <si>
    <t>Igual: Productos en Proceso Disponibles</t>
  </si>
  <si>
    <r>
      <rPr>
        <b/>
        <sz val="11"/>
        <color rgb="FFFF0000"/>
        <rFont val="Calibri"/>
        <family val="2"/>
        <scheme val="minor"/>
      </rPr>
      <t>Menos:</t>
    </r>
    <r>
      <rPr>
        <sz val="11"/>
        <color rgb="FFFF0000"/>
        <rFont val="Calibri"/>
        <family val="2"/>
        <scheme val="minor"/>
      </rPr>
      <t xml:space="preserve"> Inventario Final de Producción en Proceso</t>
    </r>
  </si>
  <si>
    <t xml:space="preserve">Igual: Costo de Productos Terminados </t>
  </si>
  <si>
    <r>
      <rPr>
        <b/>
        <sz val="11"/>
        <color rgb="FF00B0F0"/>
        <rFont val="Calibri"/>
        <family val="2"/>
        <scheme val="minor"/>
      </rPr>
      <t>Más:</t>
    </r>
    <r>
      <rPr>
        <sz val="11"/>
        <color rgb="FF00B0F0"/>
        <rFont val="Calibri"/>
        <family val="2"/>
        <scheme val="minor"/>
      </rPr>
      <t xml:space="preserve"> Inventario Inicial de Productos Terminados </t>
    </r>
  </si>
  <si>
    <t xml:space="preserve">Igual: Costo de Productos Terminados para la Venta </t>
  </si>
  <si>
    <r>
      <rPr>
        <b/>
        <sz val="10"/>
        <color rgb="FFFFC000"/>
        <rFont val="Calibri"/>
        <family val="2"/>
        <scheme val="minor"/>
      </rPr>
      <t>Menos:</t>
    </r>
    <r>
      <rPr>
        <sz val="10"/>
        <color rgb="FFFFC000"/>
        <rFont val="Calibri"/>
        <family val="2"/>
        <scheme val="minor"/>
      </rPr>
      <t xml:space="preserve"> Inventario Final de Productos Terminados </t>
    </r>
  </si>
  <si>
    <t xml:space="preserve">Igual: Costo de Ventas </t>
  </si>
  <si>
    <t>Cif 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</si>
</sst>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€_-;\-* #,##0.00\ _€_-;_-* &quot;-&quot;\ _€_-;_-@_-"/>
    <numFmt numFmtId="167" formatCode="_-* #,##0.0000\ _€_-;\-* #,##0.0000\ _€_-;_-* &quot;-&quot;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FFC000"/>
      <name val="Calibri"/>
      <family val="2"/>
      <scheme val="minor"/>
    </font>
    <font>
      <b/>
      <sz val="10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166" fontId="1" fillId="0" borderId="1" xfId="0" applyNumberFormat="1" applyFont="1" applyBorder="1"/>
    <xf numFmtId="164" fontId="1" fillId="0" borderId="2" xfId="0" applyNumberFormat="1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164" fontId="1" fillId="0" borderId="1" xfId="0" applyNumberFormat="1" applyFont="1" applyBorder="1"/>
    <xf numFmtId="167" fontId="1" fillId="0" borderId="0" xfId="0" applyNumberFormat="1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3" fillId="0" borderId="1" xfId="0" applyFont="1" applyFill="1" applyBorder="1"/>
    <xf numFmtId="0" fontId="10" fillId="0" borderId="1" xfId="0" applyFont="1" applyFill="1" applyBorder="1"/>
    <xf numFmtId="0" fontId="13" fillId="0" borderId="1" xfId="0" applyFont="1" applyBorder="1"/>
    <xf numFmtId="0" fontId="14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4" fillId="0" borderId="1" xfId="0" applyFont="1" applyBorder="1" applyAlignment="1">
      <alignment horizontal="center"/>
    </xf>
    <xf numFmtId="165" fontId="0" fillId="0" borderId="0" xfId="0" applyNumberFormat="1"/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F6" sqref="F6"/>
    </sheetView>
  </sheetViews>
  <sheetFormatPr baseColWidth="10" defaultRowHeight="15" x14ac:dyDescent="0.25"/>
  <cols>
    <col min="1" max="1" width="28.140625" customWidth="1"/>
    <col min="3" max="4" width="13.42578125" customWidth="1"/>
    <col min="5" max="5" width="13.85546875" customWidth="1"/>
    <col min="6" max="6" width="14.5703125" customWidth="1"/>
    <col min="7" max="7" width="44.28515625" customWidth="1"/>
  </cols>
  <sheetData>
    <row r="1" spans="1:8" ht="18.75" x14ac:dyDescent="0.3">
      <c r="A1" s="42" t="s">
        <v>0</v>
      </c>
      <c r="B1" s="42"/>
      <c r="C1" s="42"/>
      <c r="D1" s="42"/>
    </row>
    <row r="2" spans="1:8" ht="18.75" x14ac:dyDescent="0.3">
      <c r="A2" s="42" t="s">
        <v>1</v>
      </c>
      <c r="B2" s="42"/>
      <c r="D2" s="2" t="s">
        <v>36</v>
      </c>
      <c r="E2" s="2" t="s">
        <v>37</v>
      </c>
    </row>
    <row r="3" spans="1:8" x14ac:dyDescent="0.25">
      <c r="A3" s="1" t="s">
        <v>2</v>
      </c>
    </row>
    <row r="4" spans="1:8" x14ac:dyDescent="0.25">
      <c r="A4" t="s">
        <v>3</v>
      </c>
      <c r="B4" s="4">
        <v>200000</v>
      </c>
      <c r="D4" s="4">
        <f>+B4</f>
        <v>200000</v>
      </c>
      <c r="E4" s="4">
        <f>+D4</f>
        <v>200000</v>
      </c>
    </row>
    <row r="5" spans="1:8" x14ac:dyDescent="0.25">
      <c r="A5" t="s">
        <v>4</v>
      </c>
      <c r="B5" s="4">
        <v>100000</v>
      </c>
      <c r="D5" s="4">
        <f t="shared" ref="D5:D6" si="0">+B5</f>
        <v>100000</v>
      </c>
      <c r="E5" s="4">
        <f t="shared" ref="E5" si="1">+D5</f>
        <v>100000</v>
      </c>
    </row>
    <row r="6" spans="1:8" x14ac:dyDescent="0.25">
      <c r="A6" t="s">
        <v>63</v>
      </c>
      <c r="B6" s="4">
        <v>270000</v>
      </c>
      <c r="D6" s="4">
        <f t="shared" si="0"/>
        <v>270000</v>
      </c>
      <c r="E6">
        <v>0</v>
      </c>
    </row>
    <row r="7" spans="1:8" x14ac:dyDescent="0.25">
      <c r="A7" t="s">
        <v>5</v>
      </c>
      <c r="B7" s="4">
        <v>80000</v>
      </c>
      <c r="D7" s="4">
        <v>80000</v>
      </c>
      <c r="E7" s="4">
        <v>80000</v>
      </c>
    </row>
    <row r="8" spans="1:8" x14ac:dyDescent="0.25">
      <c r="A8" s="16" t="s">
        <v>38</v>
      </c>
      <c r="B8" s="3"/>
      <c r="C8" s="1"/>
      <c r="D8" s="3">
        <f>SUM(D4:D7)</f>
        <v>650000</v>
      </c>
      <c r="E8" s="3">
        <f>SUM(E4:E7)</f>
        <v>380000</v>
      </c>
    </row>
    <row r="9" spans="1:8" x14ac:dyDescent="0.25">
      <c r="B9" s="4"/>
    </row>
    <row r="10" spans="1:8" x14ac:dyDescent="0.25">
      <c r="A10" s="1" t="s">
        <v>6</v>
      </c>
      <c r="B10" s="1"/>
      <c r="C10" s="1"/>
      <c r="D10" s="1"/>
      <c r="E10" s="1"/>
    </row>
    <row r="11" spans="1:8" x14ac:dyDescent="0.25">
      <c r="A11" s="1"/>
      <c r="B11" s="1"/>
      <c r="C11" s="1"/>
      <c r="D11" s="1"/>
      <c r="E11" s="1"/>
    </row>
    <row r="12" spans="1:8" x14ac:dyDescent="0.25">
      <c r="A12" s="1" t="s">
        <v>39</v>
      </c>
      <c r="B12" s="1"/>
      <c r="C12" s="1"/>
      <c r="D12" s="17">
        <v>5000</v>
      </c>
      <c r="E12" s="17">
        <v>5000</v>
      </c>
    </row>
    <row r="13" spans="1:8" x14ac:dyDescent="0.25">
      <c r="A13" s="1" t="s">
        <v>40</v>
      </c>
      <c r="D13" s="3">
        <f>D8/D12</f>
        <v>130</v>
      </c>
      <c r="E13" s="3">
        <f t="shared" ref="E13" si="2">E8/E12</f>
        <v>76</v>
      </c>
    </row>
    <row r="15" spans="1:8" ht="18.75" x14ac:dyDescent="0.3">
      <c r="A15" s="5" t="s">
        <v>7</v>
      </c>
      <c r="G15" s="29" t="s">
        <v>41</v>
      </c>
      <c r="H15" s="29"/>
    </row>
    <row r="16" spans="1:8" x14ac:dyDescent="0.25">
      <c r="A16" s="1" t="s">
        <v>8</v>
      </c>
      <c r="G16" s="6" t="s">
        <v>42</v>
      </c>
      <c r="H16" s="6"/>
    </row>
    <row r="17" spans="1:10" x14ac:dyDescent="0.25">
      <c r="A17" t="s">
        <v>3</v>
      </c>
      <c r="B17" s="41">
        <v>50000</v>
      </c>
      <c r="G17" s="6" t="s">
        <v>43</v>
      </c>
      <c r="H17" s="6"/>
    </row>
    <row r="18" spans="1:10" x14ac:dyDescent="0.25">
      <c r="A18" t="s">
        <v>9</v>
      </c>
      <c r="B18" s="41">
        <v>200000</v>
      </c>
      <c r="G18" s="6" t="s">
        <v>44</v>
      </c>
      <c r="H18" s="6"/>
    </row>
    <row r="19" spans="1:10" x14ac:dyDescent="0.25">
      <c r="A19" t="s">
        <v>10</v>
      </c>
      <c r="B19" s="41">
        <v>300000</v>
      </c>
      <c r="G19" s="18" t="s">
        <v>45</v>
      </c>
      <c r="H19" s="18" t="s">
        <v>46</v>
      </c>
    </row>
    <row r="20" spans="1:10" x14ac:dyDescent="0.25">
      <c r="A20" s="1" t="s">
        <v>11</v>
      </c>
      <c r="B20" s="41"/>
      <c r="G20" s="19" t="s">
        <v>47</v>
      </c>
      <c r="H20" s="31">
        <v>50000</v>
      </c>
    </row>
    <row r="21" spans="1:10" x14ac:dyDescent="0.25">
      <c r="A21" t="s">
        <v>3</v>
      </c>
      <c r="B21" s="41">
        <v>120000</v>
      </c>
      <c r="G21" s="19" t="s">
        <v>48</v>
      </c>
      <c r="H21" s="31">
        <v>100000</v>
      </c>
    </row>
    <row r="22" spans="1:10" x14ac:dyDescent="0.25">
      <c r="A22" t="s">
        <v>9</v>
      </c>
      <c r="B22" s="41">
        <v>80000</v>
      </c>
      <c r="G22" s="20" t="s">
        <v>49</v>
      </c>
      <c r="H22" s="32">
        <f>+H20+H21</f>
        <v>150000</v>
      </c>
    </row>
    <row r="23" spans="1:10" x14ac:dyDescent="0.25">
      <c r="A23" t="s">
        <v>10</v>
      </c>
      <c r="B23" s="41">
        <v>200000</v>
      </c>
      <c r="G23" s="19" t="s">
        <v>50</v>
      </c>
      <c r="H23" s="31">
        <v>120000</v>
      </c>
    </row>
    <row r="24" spans="1:10" x14ac:dyDescent="0.25">
      <c r="A24" t="s">
        <v>12</v>
      </c>
      <c r="B24" s="41">
        <v>100000</v>
      </c>
      <c r="G24" s="20" t="s">
        <v>51</v>
      </c>
      <c r="H24" s="32">
        <f>+H22-H23</f>
        <v>30000</v>
      </c>
    </row>
    <row r="25" spans="1:10" x14ac:dyDescent="0.25">
      <c r="A25" t="s">
        <v>13</v>
      </c>
      <c r="B25" s="41">
        <v>500000</v>
      </c>
      <c r="G25" s="19" t="s">
        <v>52</v>
      </c>
      <c r="H25" s="31">
        <v>500000</v>
      </c>
    </row>
    <row r="26" spans="1:10" x14ac:dyDescent="0.25">
      <c r="A26" t="s">
        <v>14</v>
      </c>
      <c r="B26" s="41">
        <v>250000</v>
      </c>
      <c r="G26" s="19" t="s">
        <v>53</v>
      </c>
      <c r="H26" s="31">
        <v>250000</v>
      </c>
    </row>
    <row r="27" spans="1:10" x14ac:dyDescent="0.25">
      <c r="A27" t="s">
        <v>15</v>
      </c>
      <c r="B27" s="4">
        <v>3000</v>
      </c>
      <c r="G27" s="20" t="s">
        <v>54</v>
      </c>
      <c r="H27" s="32">
        <f>+H24+H25+H26</f>
        <v>780000</v>
      </c>
      <c r="I27" s="4">
        <f>+H27/B27</f>
        <v>260</v>
      </c>
      <c r="J27" t="s">
        <v>40</v>
      </c>
    </row>
    <row r="28" spans="1:10" x14ac:dyDescent="0.25">
      <c r="G28" s="21" t="s">
        <v>55</v>
      </c>
      <c r="H28" s="33">
        <v>200000</v>
      </c>
    </row>
    <row r="29" spans="1:10" x14ac:dyDescent="0.25">
      <c r="G29" s="22" t="s">
        <v>56</v>
      </c>
      <c r="H29" s="34">
        <f>+H27+H28</f>
        <v>980000</v>
      </c>
    </row>
    <row r="30" spans="1:10" x14ac:dyDescent="0.25">
      <c r="G30" s="23" t="s">
        <v>57</v>
      </c>
      <c r="H30" s="35">
        <v>80000</v>
      </c>
    </row>
    <row r="31" spans="1:10" x14ac:dyDescent="0.25">
      <c r="G31" s="24" t="s">
        <v>58</v>
      </c>
      <c r="H31" s="36">
        <f>H29-H30</f>
        <v>900000</v>
      </c>
    </row>
    <row r="32" spans="1:10" x14ac:dyDescent="0.25">
      <c r="G32" s="25" t="s">
        <v>59</v>
      </c>
      <c r="H32" s="37">
        <v>300000</v>
      </c>
    </row>
    <row r="33" spans="1:8" x14ac:dyDescent="0.25">
      <c r="G33" s="26" t="s">
        <v>60</v>
      </c>
      <c r="H33" s="38">
        <f>+H31+H32</f>
        <v>1200000</v>
      </c>
    </row>
    <row r="34" spans="1:8" x14ac:dyDescent="0.25">
      <c r="G34" s="27" t="s">
        <v>61</v>
      </c>
      <c r="H34" s="39">
        <v>200000</v>
      </c>
    </row>
    <row r="35" spans="1:8" x14ac:dyDescent="0.25">
      <c r="G35" s="28" t="s">
        <v>62</v>
      </c>
      <c r="H35" s="40">
        <f>H33-H34</f>
        <v>1000000</v>
      </c>
    </row>
    <row r="37" spans="1:8" ht="18.75" x14ac:dyDescent="0.3">
      <c r="A37" s="42" t="s">
        <v>16</v>
      </c>
      <c r="B37" s="42"/>
      <c r="C37" s="42"/>
      <c r="D37" s="42"/>
      <c r="E37" s="42"/>
      <c r="F37" s="42"/>
    </row>
    <row r="38" spans="1:8" x14ac:dyDescent="0.25">
      <c r="A38" s="6" t="s">
        <v>17</v>
      </c>
      <c r="B38" s="6" t="s">
        <v>18</v>
      </c>
      <c r="C38" s="6" t="s">
        <v>19</v>
      </c>
      <c r="D38" s="6" t="s">
        <v>20</v>
      </c>
      <c r="E38" s="6" t="s">
        <v>21</v>
      </c>
      <c r="F38" s="6" t="s">
        <v>22</v>
      </c>
    </row>
    <row r="39" spans="1:8" x14ac:dyDescent="0.25">
      <c r="A39" s="6" t="s">
        <v>34</v>
      </c>
      <c r="C39" s="13"/>
      <c r="D39" s="13"/>
      <c r="E39" s="13"/>
      <c r="F39" s="12">
        <v>300000</v>
      </c>
    </row>
    <row r="40" spans="1:8" x14ac:dyDescent="0.25">
      <c r="A40" s="6" t="s">
        <v>23</v>
      </c>
      <c r="B40" s="7">
        <v>30</v>
      </c>
      <c r="C40" s="7">
        <v>35</v>
      </c>
      <c r="D40" s="7">
        <v>30</v>
      </c>
      <c r="E40" s="7">
        <v>35</v>
      </c>
      <c r="F40" s="7"/>
    </row>
    <row r="41" spans="1:8" x14ac:dyDescent="0.25">
      <c r="A41" s="6" t="s">
        <v>24</v>
      </c>
      <c r="B41" s="7">
        <v>18</v>
      </c>
      <c r="C41" s="7">
        <v>15</v>
      </c>
      <c r="D41" s="7">
        <v>13</v>
      </c>
      <c r="E41" s="7">
        <v>12</v>
      </c>
      <c r="F41" s="7"/>
    </row>
    <row r="42" spans="1:8" x14ac:dyDescent="0.25">
      <c r="A42" s="6" t="s">
        <v>25</v>
      </c>
      <c r="B42" s="10">
        <v>0.1</v>
      </c>
      <c r="C42" s="10">
        <v>0.2</v>
      </c>
      <c r="D42" s="10">
        <v>0.4</v>
      </c>
      <c r="E42" s="10">
        <v>0.3</v>
      </c>
      <c r="F42" s="9">
        <v>100</v>
      </c>
    </row>
    <row r="43" spans="1:8" x14ac:dyDescent="0.25">
      <c r="A43" s="6" t="s">
        <v>26</v>
      </c>
      <c r="B43" s="8">
        <f>+B40-B41</f>
        <v>12</v>
      </c>
      <c r="C43" s="8">
        <f t="shared" ref="C43:E43" si="3">+C40-C41</f>
        <v>20</v>
      </c>
      <c r="D43" s="8">
        <f t="shared" si="3"/>
        <v>17</v>
      </c>
      <c r="E43" s="8">
        <f t="shared" si="3"/>
        <v>23</v>
      </c>
      <c r="F43" s="7"/>
    </row>
    <row r="44" spans="1:8" x14ac:dyDescent="0.25">
      <c r="A44" s="6" t="s">
        <v>27</v>
      </c>
      <c r="B44" s="11">
        <f>+B42*B43</f>
        <v>1.2000000000000002</v>
      </c>
      <c r="C44" s="11">
        <f t="shared" ref="C44:E44" si="4">+C42*C43</f>
        <v>4</v>
      </c>
      <c r="D44" s="11">
        <f t="shared" si="4"/>
        <v>6.8000000000000007</v>
      </c>
      <c r="E44" s="11">
        <f t="shared" si="4"/>
        <v>6.8999999999999995</v>
      </c>
      <c r="F44" s="11">
        <f>SUM(B44:E44)</f>
        <v>18.899999999999999</v>
      </c>
      <c r="G44" s="30">
        <f>+F39/F44</f>
        <v>15873.015873015875</v>
      </c>
    </row>
    <row r="47" spans="1:8" x14ac:dyDescent="0.25">
      <c r="A47" s="1" t="s">
        <v>35</v>
      </c>
      <c r="B47" s="3">
        <f>+$G$44*B42</f>
        <v>1587.3015873015875</v>
      </c>
      <c r="C47" s="3">
        <f t="shared" ref="C47:E47" si="5">+$G$44*C42</f>
        <v>3174.6031746031749</v>
      </c>
      <c r="D47" s="3">
        <f t="shared" si="5"/>
        <v>6349.2063492063498</v>
      </c>
      <c r="E47" s="3">
        <f t="shared" si="5"/>
        <v>4761.9047619047624</v>
      </c>
      <c r="F47" s="14">
        <f>SUM(B47:E47)</f>
        <v>15873.015873015876</v>
      </c>
    </row>
    <row r="48" spans="1:8" ht="18.75" x14ac:dyDescent="0.3">
      <c r="A48" s="5" t="s">
        <v>31</v>
      </c>
    </row>
    <row r="49" spans="1:6" x14ac:dyDescent="0.25">
      <c r="A49" s="1"/>
    </row>
    <row r="50" spans="1:6" x14ac:dyDescent="0.25">
      <c r="A50" t="s">
        <v>28</v>
      </c>
      <c r="B50" s="4">
        <f>+B47*B40</f>
        <v>47619.047619047626</v>
      </c>
      <c r="C50" s="4">
        <f t="shared" ref="C50:E50" si="6">+C47*C40</f>
        <v>111111.11111111112</v>
      </c>
      <c r="D50" s="4">
        <f t="shared" si="6"/>
        <v>190476.1904761905</v>
      </c>
      <c r="E50" s="4">
        <f t="shared" si="6"/>
        <v>166666.66666666669</v>
      </c>
      <c r="F50" s="14">
        <f t="shared" ref="F50:F51" si="7">SUM(B50:E50)</f>
        <v>515873.01587301592</v>
      </c>
    </row>
    <row r="51" spans="1:6" x14ac:dyDescent="0.25">
      <c r="A51" t="s">
        <v>29</v>
      </c>
      <c r="B51" s="4">
        <f>+B47*B41</f>
        <v>28571.428571428572</v>
      </c>
      <c r="C51" s="4">
        <f t="shared" ref="C51:E51" si="8">+C47*C41</f>
        <v>47619.047619047626</v>
      </c>
      <c r="D51" s="4">
        <f t="shared" si="8"/>
        <v>82539.682539682544</v>
      </c>
      <c r="E51" s="4">
        <f t="shared" si="8"/>
        <v>57142.857142857145</v>
      </c>
      <c r="F51" s="14">
        <f t="shared" si="7"/>
        <v>215873.01587301592</v>
      </c>
    </row>
    <row r="52" spans="1:6" x14ac:dyDescent="0.25">
      <c r="A52" s="1" t="s">
        <v>32</v>
      </c>
      <c r="B52" s="3">
        <f>+B50-B51</f>
        <v>19047.619047619053</v>
      </c>
      <c r="C52" s="3">
        <f t="shared" ref="C52:F52" si="9">+C50-C51</f>
        <v>63492.063492063498</v>
      </c>
      <c r="D52" s="3">
        <f t="shared" si="9"/>
        <v>107936.50793650796</v>
      </c>
      <c r="E52" s="3">
        <f t="shared" si="9"/>
        <v>109523.80952380954</v>
      </c>
      <c r="F52" s="3">
        <f t="shared" si="9"/>
        <v>300000</v>
      </c>
    </row>
    <row r="53" spans="1:6" x14ac:dyDescent="0.25">
      <c r="A53" s="1" t="s">
        <v>30</v>
      </c>
      <c r="B53" s="3"/>
      <c r="C53" s="3"/>
      <c r="D53" s="3"/>
      <c r="E53" s="3"/>
      <c r="F53" s="3">
        <v>300000</v>
      </c>
    </row>
    <row r="54" spans="1:6" x14ac:dyDescent="0.25">
      <c r="A54" s="1" t="s">
        <v>33</v>
      </c>
      <c r="F54" s="15">
        <f>+F52-F53</f>
        <v>0</v>
      </c>
    </row>
  </sheetData>
  <mergeCells count="3">
    <mergeCell ref="A37:F37"/>
    <mergeCell ref="A1:D1"/>
    <mergeCell ref="A2:B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hp-user</cp:lastModifiedBy>
  <dcterms:created xsi:type="dcterms:W3CDTF">2020-02-19T20:52:22Z</dcterms:created>
  <dcterms:modified xsi:type="dcterms:W3CDTF">2020-09-12T21:44:17Z</dcterms:modified>
</cp:coreProperties>
</file>